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H3" i="1"/>
  <c r="H4" i="1"/>
  <c r="H2" i="1"/>
  <c r="H19" i="1" l="1"/>
  <c r="H11" i="1"/>
  <c r="H7" i="1"/>
  <c r="H26" i="1"/>
  <c r="H22" i="1"/>
  <c r="H14" i="1"/>
  <c r="H6" i="1"/>
  <c r="H25" i="1"/>
  <c r="H21" i="1"/>
  <c r="H17" i="1"/>
  <c r="H13" i="1"/>
  <c r="H9" i="1"/>
  <c r="H5" i="1"/>
  <c r="H23" i="1"/>
  <c r="H15" i="1"/>
  <c r="H18" i="1"/>
  <c r="H10" i="1"/>
  <c r="H24" i="1"/>
  <c r="H20" i="1"/>
  <c r="H16" i="1"/>
  <c r="H12" i="1"/>
  <c r="H8" i="1"/>
  <c r="I5" i="1"/>
  <c r="I27" i="1"/>
  <c r="I19" i="1"/>
  <c r="I15" i="1"/>
  <c r="I7" i="1"/>
  <c r="I1" i="1"/>
  <c r="I26" i="1"/>
  <c r="I10" i="1"/>
  <c r="I3" i="1"/>
  <c r="I28" i="1"/>
  <c r="I24" i="1"/>
  <c r="I20" i="1"/>
  <c r="I16" i="1"/>
  <c r="I12" i="1"/>
  <c r="I8" i="1"/>
  <c r="I2" i="1"/>
  <c r="I23" i="1"/>
  <c r="I11" i="1"/>
  <c r="I30" i="1"/>
  <c r="I22" i="1"/>
  <c r="I18" i="1"/>
  <c r="I14" i="1"/>
  <c r="I6" i="1"/>
  <c r="I4" i="1"/>
  <c r="I29" i="1"/>
  <c r="I25" i="1"/>
  <c r="I21" i="1"/>
  <c r="I17" i="1"/>
  <c r="I13" i="1"/>
  <c r="I9" i="1"/>
  <c r="C2" i="1"/>
  <c r="D2" i="1" s="1" a="1"/>
  <c r="D2" i="1" s="1"/>
  <c r="C3" i="1"/>
  <c r="D3" i="1" s="1" a="1"/>
  <c r="D3" i="1" s="1"/>
  <c r="C4" i="1"/>
  <c r="D4" i="1" s="1" a="1"/>
  <c r="D4" i="1" s="1"/>
  <c r="C5" i="1"/>
  <c r="D5" i="1" s="1" a="1"/>
  <c r="D5" i="1" s="1"/>
  <c r="C6" i="1"/>
  <c r="D6" i="1" s="1" a="1"/>
  <c r="D6" i="1" s="1"/>
  <c r="C7" i="1"/>
  <c r="D7" i="1" s="1" a="1"/>
  <c r="D7" i="1" s="1"/>
  <c r="C8" i="1"/>
  <c r="D8" i="1" s="1" a="1"/>
  <c r="D8" i="1" s="1"/>
  <c r="C9" i="1"/>
  <c r="D9" i="1" s="1" a="1"/>
  <c r="D9" i="1" s="1"/>
  <c r="C10" i="1"/>
  <c r="D10" i="1" s="1" a="1"/>
  <c r="D10" i="1" s="1"/>
  <c r="C11" i="1"/>
  <c r="D11" i="1" s="1" a="1"/>
  <c r="D11" i="1" s="1"/>
  <c r="C12" i="1"/>
  <c r="D12" i="1" s="1" a="1"/>
  <c r="D12" i="1" s="1"/>
  <c r="C13" i="1"/>
  <c r="D13" i="1" s="1" a="1"/>
  <c r="D13" i="1" s="1"/>
  <c r="C14" i="1"/>
  <c r="D14" i="1" s="1" a="1"/>
  <c r="D14" i="1" s="1"/>
  <c r="C15" i="1"/>
  <c r="D15" i="1" s="1" a="1"/>
  <c r="D15" i="1" s="1"/>
  <c r="C16" i="1"/>
  <c r="D16" i="1" s="1" a="1"/>
  <c r="D16" i="1" s="1"/>
  <c r="C17" i="1"/>
  <c r="D17" i="1" s="1" a="1"/>
  <c r="D17" i="1" s="1"/>
  <c r="C18" i="1"/>
  <c r="D18" i="1" s="1" a="1"/>
  <c r="D18" i="1" s="1"/>
  <c r="C19" i="1"/>
  <c r="D19" i="1" s="1" a="1"/>
  <c r="D19" i="1" s="1"/>
  <c r="C20" i="1"/>
  <c r="D20" i="1" s="1" a="1"/>
  <c r="D20" i="1" s="1"/>
  <c r="C21" i="1"/>
  <c r="D21" i="1" s="1" a="1"/>
  <c r="D21" i="1" s="1"/>
  <c r="C22" i="1"/>
  <c r="D22" i="1" s="1" a="1"/>
  <c r="D22" i="1" s="1"/>
  <c r="C23" i="1"/>
  <c r="D23" i="1" s="1" a="1"/>
  <c r="D23" i="1" s="1"/>
  <c r="C24" i="1"/>
  <c r="D24" i="1" s="1" a="1"/>
  <c r="D24" i="1" s="1"/>
  <c r="C25" i="1"/>
  <c r="D25" i="1" s="1" a="1"/>
  <c r="D25" i="1" s="1"/>
  <c r="C26" i="1"/>
  <c r="D26" i="1" s="1" a="1"/>
  <c r="D26" i="1" s="1"/>
  <c r="C1" i="1"/>
  <c r="B9" i="1" a="1"/>
  <c r="B9" i="1" s="1"/>
  <c r="G2" i="1" l="1"/>
  <c r="G6" i="1"/>
  <c r="G10" i="1"/>
  <c r="G14" i="1"/>
  <c r="G18" i="1"/>
  <c r="G22" i="1"/>
  <c r="G26" i="1"/>
  <c r="G4" i="1"/>
  <c r="G8" i="1"/>
  <c r="G12" i="1"/>
  <c r="G16" i="1"/>
  <c r="G20" i="1"/>
  <c r="G24" i="1"/>
  <c r="G3" i="1"/>
  <c r="G7" i="1"/>
  <c r="G11" i="1"/>
  <c r="G15" i="1"/>
  <c r="G19" i="1"/>
  <c r="G23" i="1"/>
  <c r="G5" i="1"/>
  <c r="G9" i="1"/>
  <c r="G13" i="1"/>
  <c r="G17" i="1"/>
  <c r="G21" i="1"/>
  <c r="G25" i="1"/>
  <c r="F1" i="1"/>
  <c r="H1" i="1"/>
  <c r="G1" i="1"/>
  <c r="D1" i="1" a="1"/>
  <c r="D1" i="1" s="1"/>
</calcChain>
</file>

<file path=xl/sharedStrings.xml><?xml version="1.0" encoding="utf-8"?>
<sst xmlns="http://schemas.openxmlformats.org/spreadsheetml/2006/main" count="98" uniqueCount="60">
  <si>
    <t>Alma</t>
  </si>
  <si>
    <t>Áfonya</t>
  </si>
  <si>
    <t>Banán</t>
  </si>
  <si>
    <t>Írisz</t>
  </si>
  <si>
    <t>Körte</t>
  </si>
  <si>
    <t>Meggy</t>
  </si>
  <si>
    <t>Szilva</t>
  </si>
  <si>
    <t>Akác</t>
  </si>
  <si>
    <t>Árvácska</t>
  </si>
  <si>
    <t>Boróka</t>
  </si>
  <si>
    <t>Cédrus</t>
  </si>
  <si>
    <t>Csillagfürt</t>
  </si>
  <si>
    <t>Dália</t>
  </si>
  <si>
    <t>Dió</t>
  </si>
  <si>
    <t>Éger</t>
  </si>
  <si>
    <t>Füge</t>
  </si>
  <si>
    <t>Gyöngyvirág</t>
  </si>
  <si>
    <t>Gyűszűvirág</t>
  </si>
  <si>
    <t>Ibolya</t>
  </si>
  <si>
    <t>Kankalin</t>
  </si>
  <si>
    <t>Liliom</t>
  </si>
  <si>
    <t>Margaréta</t>
  </si>
  <si>
    <t>Mogyoró</t>
  </si>
  <si>
    <t>Őszirózsa</t>
  </si>
  <si>
    <t>Üröm</t>
  </si>
  <si>
    <t>Zsálya</t>
  </si>
  <si>
    <t>Á</t>
  </si>
  <si>
    <t>É</t>
  </si>
  <si>
    <t>Í</t>
  </si>
  <si>
    <t>Ö</t>
  </si>
  <si>
    <t>Ő</t>
  </si>
  <si>
    <t>Ú</t>
  </si>
  <si>
    <t>Ü</t>
  </si>
  <si>
    <t>Ű</t>
  </si>
  <si>
    <t>A</t>
  </si>
  <si>
    <t>E</t>
  </si>
  <si>
    <t>I</t>
  </si>
  <si>
    <t>O</t>
  </si>
  <si>
    <t>U</t>
  </si>
  <si>
    <t>B</t>
  </si>
  <si>
    <t>C</t>
  </si>
  <si>
    <t>D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</si>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</sst>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85725</xdr:rowOff>
    </xdr:from>
    <xdr:to>
      <xdr:col>18</xdr:col>
      <xdr:colOff>295275</xdr:colOff>
      <xdr:row>8</xdr:row>
      <xdr:rowOff>104775</xdr:rowOff>
    </xdr:to>
    <xdr:sp macro="" textlink="">
      <xdr:nvSpPr>
        <xdr:cNvPr id="2" name="Szövegdoboz 1"/>
        <xdr:cNvSpPr txBox="1"/>
      </xdr:nvSpPr>
      <xdr:spPr>
        <a:xfrm>
          <a:off x="8886825" y="85725"/>
          <a:ext cx="2714625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Feladat</a:t>
          </a:r>
        </a:p>
        <a:p>
          <a:r>
            <a:rPr lang="hu-HU" sz="1100"/>
            <a:t>Az "A" oszlopban</a:t>
          </a:r>
          <a:r>
            <a:rPr lang="hu-HU" sz="1100" baseline="0"/>
            <a:t> lévő nevek kezdőbetű szerinti gyakorisága.</a:t>
          </a:r>
        </a:p>
        <a:p>
          <a:endParaRPr lang="hu-HU" sz="1100" baseline="0"/>
        </a:p>
        <a:p>
          <a:r>
            <a:rPr lang="hu-HU" sz="1100" baseline="0"/>
            <a:t>Csavar, hogy ANGOL  ABC szerint!</a:t>
          </a:r>
        </a:p>
        <a:p>
          <a:endParaRPr lang="hu-HU" sz="1100" baseline="0"/>
        </a:p>
        <a:p>
          <a:r>
            <a:rPr lang="hu-HU" sz="1100" baseline="0"/>
            <a:t>D oszlopban Emese eredeti megoldása Ha függvényes tömbképlettel.</a:t>
          </a:r>
          <a:endParaRPr lang="hu-HU" sz="1100"/>
        </a:p>
      </xdr:txBody>
    </xdr:sp>
    <xdr:clientData/>
  </xdr:twoCellAnchor>
  <xdr:twoCellAnchor>
    <xdr:from>
      <xdr:col>14</xdr:col>
      <xdr:colOff>28575</xdr:colOff>
      <xdr:row>11</xdr:row>
      <xdr:rowOff>161922</xdr:rowOff>
    </xdr:from>
    <xdr:to>
      <xdr:col>19</xdr:col>
      <xdr:colOff>95250</xdr:colOff>
      <xdr:row>39</xdr:row>
      <xdr:rowOff>85725</xdr:rowOff>
    </xdr:to>
    <xdr:sp macro="" textlink="">
      <xdr:nvSpPr>
        <xdr:cNvPr id="3" name="Szövegdoboz 2"/>
        <xdr:cNvSpPr txBox="1"/>
      </xdr:nvSpPr>
      <xdr:spPr>
        <a:xfrm>
          <a:off x="8896350" y="2257422"/>
          <a:ext cx="3114675" cy="5257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Megoldás Imre</a:t>
          </a:r>
        </a:p>
        <a:p>
          <a:r>
            <a:rPr lang="hu-HU" sz="1100"/>
            <a:t>Ha a</a:t>
          </a:r>
          <a:r>
            <a:rPr lang="hu-HU" sz="1100" baseline="0"/>
            <a:t> BAL függvénynek nem adunk második argumentumot, akkor az első karaktert veszi ki.</a:t>
          </a:r>
        </a:p>
        <a:p>
          <a:endParaRPr lang="hu-HU" sz="1100" baseline="0"/>
        </a:p>
        <a:p>
          <a:r>
            <a:rPr lang="hu-HU" sz="1100" b="1" baseline="0"/>
            <a:t>F oszlop</a:t>
          </a:r>
        </a:p>
        <a:p>
          <a:r>
            <a:rPr lang="hu-HU" sz="1100" baseline="0"/>
            <a:t>Angol ABC szerinti gyakoriság, az ékezetesek kihagyásával. A C oszlop aktuális betűjét nézi meg, hogy hányszor van az A oszlop kezdőbetűi között.</a:t>
          </a:r>
        </a:p>
        <a:p>
          <a:endParaRPr lang="hu-HU" sz="1100" baseline="0"/>
        </a:p>
        <a:p>
          <a:r>
            <a:rPr lang="hu-HU" sz="1100" b="1" baseline="0"/>
            <a:t>L-M oszlopok</a:t>
          </a:r>
        </a:p>
        <a:p>
          <a:r>
            <a:rPr lang="hu-HU" sz="1100" baseline="0"/>
            <a:t>Angol-Magyar betű megfeleltetési segédtábla</a:t>
          </a:r>
        </a:p>
        <a:p>
          <a:endParaRPr lang="hu-HU" sz="1100" baseline="0"/>
        </a:p>
        <a:p>
          <a:r>
            <a:rPr lang="hu-HU" sz="1100" b="1" baseline="0"/>
            <a:t>I oszlop</a:t>
          </a:r>
        </a:p>
        <a:p>
          <a:r>
            <a:rPr lang="hu-HU" sz="1100" baseline="0"/>
            <a:t>Segédoszlop, ami az A oszlop aktuális elemének első betűjéhez a segédtáblából hozzákeresi a megfelelő angol ABC szerinti betűt.</a:t>
          </a:r>
        </a:p>
        <a:p>
          <a:endParaRPr lang="hu-HU" sz="1100" baseline="0"/>
        </a:p>
        <a:p>
          <a:r>
            <a:rPr lang="hu-HU" sz="1100" b="1" baseline="0"/>
            <a:t>G oszlop</a:t>
          </a:r>
        </a:p>
        <a:p>
          <a:r>
            <a:rPr lang="hu-HU" sz="1100" baseline="0"/>
            <a:t>Angol ABC szerinti gyakoriság. Az Aktuális  angol abc betűt megnézi, hányszor van benne az I segédoszlopban.</a:t>
          </a:r>
        </a:p>
        <a:p>
          <a:r>
            <a:rPr lang="hu-HU" sz="1100" baseline="0"/>
            <a:t>Ugyanazt adja, mint Emese eredeti képlete a D oszlopban.</a:t>
          </a:r>
        </a:p>
        <a:p>
          <a:endParaRPr lang="hu-HU" sz="1100" baseline="0"/>
        </a:p>
        <a:p>
          <a:r>
            <a:rPr lang="hu-HU" sz="1100" b="1" baseline="0">
              <a:solidFill>
                <a:schemeClr val="accent3">
                  <a:lumMod val="50000"/>
                </a:schemeClr>
              </a:solidFill>
            </a:rPr>
            <a:t>H oszlop</a:t>
          </a:r>
        </a:p>
        <a:p>
          <a:r>
            <a:rPr lang="hu-HU" sz="1100" baseline="0">
              <a:solidFill>
                <a:schemeClr val="accent3">
                  <a:lumMod val="50000"/>
                </a:schemeClr>
              </a:solidFill>
            </a:rPr>
            <a:t>Összerakva az előző kettőt egybe tömbképlettel.</a:t>
          </a:r>
        </a:p>
        <a:p>
          <a:r>
            <a:rPr lang="hu-HU" sz="1100" baseline="0">
              <a:solidFill>
                <a:schemeClr val="accent3">
                  <a:lumMod val="50000"/>
                </a:schemeClr>
              </a:solidFill>
            </a:rPr>
            <a:t>A G és D oszlopokkal azonos eredményt ad.</a:t>
          </a:r>
        </a:p>
        <a:p>
          <a:r>
            <a:rPr lang="hu-HU" sz="1100" baseline="0">
              <a:solidFill>
                <a:schemeClr val="accent3">
                  <a:lumMod val="50000"/>
                </a:schemeClr>
              </a:solidFill>
            </a:rPr>
            <a:t>Ez lehet a nyerő , bár nyilván lassabb, mint az előző </a:t>
          </a:r>
        </a:p>
        <a:p>
          <a:r>
            <a:rPr lang="hu-HU" sz="1100" baseline="0">
              <a:solidFill>
                <a:schemeClr val="accent3">
                  <a:lumMod val="50000"/>
                </a:schemeClr>
              </a:solidFill>
            </a:rPr>
            <a:t>:-)</a:t>
          </a:r>
        </a:p>
        <a:p>
          <a:endParaRPr lang="hu-HU" sz="1100" baseline="0"/>
        </a:p>
        <a:p>
          <a:endParaRPr lang="hu-HU" sz="1100" baseline="0"/>
        </a:p>
        <a:p>
          <a:endParaRPr lang="hu-HU" sz="1100" baseline="0"/>
        </a:p>
        <a:p>
          <a:endParaRPr lang="hu-HU" sz="1100" baseline="0"/>
        </a:p>
        <a:p>
          <a:endParaRPr lang="hu-HU" sz="1100"/>
        </a:p>
        <a:p>
          <a:endParaRPr lang="hu-HU" sz="1100"/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0.28515625" bestFit="1" customWidth="1"/>
    <col min="9" max="9" width="10.28515625" bestFit="1" customWidth="1"/>
  </cols>
  <sheetData>
    <row r="1" spans="1:13" x14ac:dyDescent="0.25">
      <c r="A1" t="s">
        <v>7</v>
      </c>
      <c r="C1" s="1" t="str">
        <f>CHAR(ROW(A65))</f>
        <v>A</v>
      </c>
      <c r="D1">
        <f t="array" ref="D1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1,1,0))</f>
        <v>5</v>
      </c>
      <c r="F1">
        <f>SUMPRODUCT(--(LEFT($A$1:$A$30)=C1))</f>
        <v>3</v>
      </c>
      <c r="G1">
        <f>COUNTIF($I$1:$I$30,C1)</f>
        <v>5</v>
      </c>
      <c r="H1">
        <f>SUMPRODUCT(--(LOOKUP(LEFT($A$1:$A$30),$L$1:$L$34,$M$1:$M$34)=C1))</f>
        <v>5</v>
      </c>
      <c r="I1" s="1" t="str">
        <f>LOOKUP(LEFT(A1),$L$1:$L$34,$M$1:$M$34)</f>
        <v>A</v>
      </c>
      <c r="L1" s="1" t="s">
        <v>34</v>
      </c>
      <c r="M1" s="1" t="s">
        <v>34</v>
      </c>
    </row>
    <row r="2" spans="1:13" x14ac:dyDescent="0.25">
      <c r="A2" t="s">
        <v>0</v>
      </c>
      <c r="C2" s="1" t="str">
        <f t="shared" ref="C2:C26" si="0">CHAR(ROW(A66))</f>
        <v>B</v>
      </c>
      <c r="D2">
        <f t="array" ref="D2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2,1,0))</f>
        <v>2</v>
      </c>
      <c r="F2">
        <f>SUMPRODUCT(--(LEFT($A$1:$A$30)=C2))</f>
        <v>2</v>
      </c>
      <c r="G2">
        <f>COUNTIF($I$1:$I$30,C2)</f>
        <v>2</v>
      </c>
      <c r="H2">
        <f>SUMPRODUCT(--(LOOKUP(LEFT($A$1:$A$30),$L$1:$L$34,$M$1:$M$34)=C2))</f>
        <v>2</v>
      </c>
      <c r="I2" s="1" t="str">
        <f t="shared" ref="I2:I30" si="1">LOOKUP(LEFT(A2),$L$1:$L$34,$M$1:$M$34)</f>
        <v>A</v>
      </c>
      <c r="L2" s="1" t="s">
        <v>26</v>
      </c>
      <c r="M2" s="1" t="s">
        <v>34</v>
      </c>
    </row>
    <row r="3" spans="1:13" x14ac:dyDescent="0.25">
      <c r="A3" t="s">
        <v>0</v>
      </c>
      <c r="C3" s="1" t="str">
        <f t="shared" si="0"/>
        <v>C</v>
      </c>
      <c r="D3">
        <f t="array" ref="D3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3,1,0))</f>
        <v>3</v>
      </c>
      <c r="F3">
        <f>SUMPRODUCT(--(LEFT($A$1:$A$30)=C3))</f>
        <v>3</v>
      </c>
      <c r="G3">
        <f>COUNTIF($I$1:$I$30,C3)</f>
        <v>3</v>
      </c>
      <c r="H3">
        <f>SUMPRODUCT(--(LOOKUP(LEFT($A$1:$A$30),$L$1:$L$34,$M$1:$M$34)=C3))</f>
        <v>3</v>
      </c>
      <c r="I3" s="1" t="str">
        <f t="shared" si="1"/>
        <v>A</v>
      </c>
      <c r="L3" s="1" t="s">
        <v>39</v>
      </c>
      <c r="M3" s="1" t="s">
        <v>39</v>
      </c>
    </row>
    <row r="4" spans="1:13" x14ac:dyDescent="0.25">
      <c r="A4" t="s">
        <v>1</v>
      </c>
      <c r="C4" s="1" t="str">
        <f t="shared" si="0"/>
        <v>D</v>
      </c>
      <c r="D4">
        <f t="array" ref="D4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4,1,0))</f>
        <v>2</v>
      </c>
      <c r="F4">
        <f>SUMPRODUCT(--(LEFT($A$1:$A$30)=C4))</f>
        <v>2</v>
      </c>
      <c r="G4">
        <f>COUNTIF($I$1:$I$30,C4)</f>
        <v>2</v>
      </c>
      <c r="H4">
        <f>SUMPRODUCT(--(LOOKUP(LEFT($A$1:$A$30),$L$1:$L$34,$M$1:$M$34)=C4))</f>
        <v>2</v>
      </c>
      <c r="I4" s="1" t="str">
        <f t="shared" si="1"/>
        <v>A</v>
      </c>
      <c r="L4" s="1" t="s">
        <v>40</v>
      </c>
      <c r="M4" s="1" t="s">
        <v>40</v>
      </c>
    </row>
    <row r="5" spans="1:13" x14ac:dyDescent="0.25">
      <c r="A5" t="s">
        <v>8</v>
      </c>
      <c r="C5" s="1" t="str">
        <f t="shared" si="0"/>
        <v>E</v>
      </c>
      <c r="D5">
        <f t="array" ref="D5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5,1,0))</f>
        <v>1</v>
      </c>
      <c r="F5">
        <f>SUMPRODUCT(--(LEFT($A$1:$A$30)=C5))</f>
        <v>0</v>
      </c>
      <c r="G5">
        <f>COUNTIF($I$1:$I$30,C5)</f>
        <v>1</v>
      </c>
      <c r="H5">
        <f>SUMPRODUCT(--(LOOKUP(LEFT($A$1:$A$30),$L$1:$L$34,$M$1:$M$34)=C5))</f>
        <v>1</v>
      </c>
      <c r="I5" s="1" t="str">
        <f t="shared" si="1"/>
        <v>A</v>
      </c>
      <c r="L5" s="1" t="s">
        <v>41</v>
      </c>
      <c r="M5" s="1" t="s">
        <v>41</v>
      </c>
    </row>
    <row r="6" spans="1:13" x14ac:dyDescent="0.25">
      <c r="A6" t="s">
        <v>2</v>
      </c>
      <c r="C6" s="1" t="str">
        <f t="shared" si="0"/>
        <v>F</v>
      </c>
      <c r="D6">
        <f t="array" ref="D6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6,1,0))</f>
        <v>1</v>
      </c>
      <c r="F6">
        <f>SUMPRODUCT(--(LEFT($A$1:$A$30)=C6))</f>
        <v>1</v>
      </c>
      <c r="G6">
        <f>COUNTIF($I$1:$I$30,C6)</f>
        <v>1</v>
      </c>
      <c r="H6">
        <f>SUMPRODUCT(--(LOOKUP(LEFT($A$1:$A$30),$L$1:$L$34,$M$1:$M$34)=C6))</f>
        <v>1</v>
      </c>
      <c r="I6" s="1" t="str">
        <f t="shared" si="1"/>
        <v>B</v>
      </c>
      <c r="L6" s="1" t="s">
        <v>35</v>
      </c>
      <c r="M6" s="1" t="s">
        <v>35</v>
      </c>
    </row>
    <row r="7" spans="1:13" x14ac:dyDescent="0.25">
      <c r="A7" t="s">
        <v>9</v>
      </c>
      <c r="C7" s="1" t="str">
        <f t="shared" si="0"/>
        <v>G</v>
      </c>
      <c r="D7">
        <f t="array" ref="D7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7,1,0))</f>
        <v>2</v>
      </c>
      <c r="F7">
        <f>SUMPRODUCT(--(LEFT($A$1:$A$30)=C7))</f>
        <v>2</v>
      </c>
      <c r="G7">
        <f>COUNTIF($I$1:$I$30,C7)</f>
        <v>2</v>
      </c>
      <c r="H7">
        <f>SUMPRODUCT(--(LOOKUP(LEFT($A$1:$A$30),$L$1:$L$34,$M$1:$M$34)=C7))</f>
        <v>2</v>
      </c>
      <c r="I7" s="1" t="str">
        <f t="shared" si="1"/>
        <v>B</v>
      </c>
      <c r="L7" s="1" t="s">
        <v>27</v>
      </c>
      <c r="M7" s="1" t="s">
        <v>35</v>
      </c>
    </row>
    <row r="8" spans="1:13" x14ac:dyDescent="0.25">
      <c r="A8" t="s">
        <v>10</v>
      </c>
      <c r="C8" s="1" t="str">
        <f t="shared" si="0"/>
        <v>H</v>
      </c>
      <c r="D8">
        <f t="array" ref="D8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8,1,0))</f>
        <v>0</v>
      </c>
      <c r="F8">
        <f>SUMPRODUCT(--(LEFT($A$1:$A$30)=C8))</f>
        <v>0</v>
      </c>
      <c r="G8">
        <f>COUNTIF($I$1:$I$30,C8)</f>
        <v>0</v>
      </c>
      <c r="H8">
        <f>SUMPRODUCT(--(LOOKUP(LEFT($A$1:$A$30),$L$1:$L$34,$M$1:$M$34)=C8))</f>
        <v>0</v>
      </c>
      <c r="I8" s="1" t="str">
        <f t="shared" si="1"/>
        <v>C</v>
      </c>
      <c r="L8" s="1" t="s">
        <v>42</v>
      </c>
      <c r="M8" s="1" t="s">
        <v>42</v>
      </c>
    </row>
    <row r="9" spans="1:13" x14ac:dyDescent="0.25">
      <c r="A9" t="s">
        <v>10</v>
      </c>
      <c r="B9">
        <f t="array" ref="B9">SUM(IF(FREQUENCY(MATCH(A1:A30,A1:A30,0),MATCH(A1:A30,A1:A30,0))&gt;1,1,0))</f>
        <v>4</v>
      </c>
      <c r="C9" s="1" t="str">
        <f t="shared" si="0"/>
        <v>I</v>
      </c>
      <c r="D9">
        <f t="array" ref="D9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9,1,0))</f>
        <v>2</v>
      </c>
      <c r="F9">
        <f>SUMPRODUCT(--(LEFT($A$1:$A$30)=C9))</f>
        <v>1</v>
      </c>
      <c r="G9">
        <f>COUNTIF($I$1:$I$30,C9)</f>
        <v>2</v>
      </c>
      <c r="H9">
        <f>SUMPRODUCT(--(LOOKUP(LEFT($A$1:$A$30),$L$1:$L$34,$M$1:$M$34)=C9))</f>
        <v>2</v>
      </c>
      <c r="I9" s="1" t="str">
        <f t="shared" si="1"/>
        <v>C</v>
      </c>
      <c r="L9" s="1" t="s">
        <v>43</v>
      </c>
      <c r="M9" s="1" t="s">
        <v>43</v>
      </c>
    </row>
    <row r="10" spans="1:13" x14ac:dyDescent="0.25">
      <c r="A10" t="s">
        <v>11</v>
      </c>
      <c r="C10" s="1" t="str">
        <f t="shared" si="0"/>
        <v>J</v>
      </c>
      <c r="D10">
        <f t="array" ref="D10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10,1,0))</f>
        <v>0</v>
      </c>
      <c r="F10">
        <f>SUMPRODUCT(--(LEFT($A$1:$A$30)=C10))</f>
        <v>0</v>
      </c>
      <c r="G10">
        <f>COUNTIF($I$1:$I$30,C10)</f>
        <v>0</v>
      </c>
      <c r="H10">
        <f>SUMPRODUCT(--(LOOKUP(LEFT($A$1:$A$30),$L$1:$L$34,$M$1:$M$34)=C10))</f>
        <v>0</v>
      </c>
      <c r="I10" s="1" t="str">
        <f t="shared" si="1"/>
        <v>C</v>
      </c>
      <c r="L10" s="1" t="s">
        <v>44</v>
      </c>
      <c r="M10" s="1" t="s">
        <v>44</v>
      </c>
    </row>
    <row r="11" spans="1:13" x14ac:dyDescent="0.25">
      <c r="A11" t="s">
        <v>12</v>
      </c>
      <c r="C11" s="1" t="str">
        <f t="shared" si="0"/>
        <v>K</v>
      </c>
      <c r="D11">
        <f t="array" ref="D11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11,1,0))</f>
        <v>3</v>
      </c>
      <c r="F11">
        <f>SUMPRODUCT(--(LEFT($A$1:$A$30)=C11))</f>
        <v>3</v>
      </c>
      <c r="G11">
        <f>COUNTIF($I$1:$I$30,C11)</f>
        <v>3</v>
      </c>
      <c r="H11">
        <f>SUMPRODUCT(--(LOOKUP(LEFT($A$1:$A$30),$L$1:$L$34,$M$1:$M$34)=C11))</f>
        <v>3</v>
      </c>
      <c r="I11" s="1" t="str">
        <f t="shared" si="1"/>
        <v>D</v>
      </c>
      <c r="L11" s="1" t="s">
        <v>36</v>
      </c>
      <c r="M11" s="1" t="s">
        <v>36</v>
      </c>
    </row>
    <row r="12" spans="1:13" x14ac:dyDescent="0.25">
      <c r="A12" t="s">
        <v>13</v>
      </c>
      <c r="C12" s="1" t="str">
        <f t="shared" si="0"/>
        <v>L</v>
      </c>
      <c r="D12">
        <f t="array" ref="D12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12,1,0))</f>
        <v>1</v>
      </c>
      <c r="F12">
        <f>SUMPRODUCT(--(LEFT($A$1:$A$30)=C12))</f>
        <v>1</v>
      </c>
      <c r="G12">
        <f>COUNTIF($I$1:$I$30,C12)</f>
        <v>1</v>
      </c>
      <c r="H12">
        <f>SUMPRODUCT(--(LOOKUP(LEFT($A$1:$A$30),$L$1:$L$34,$M$1:$M$34)=C12))</f>
        <v>1</v>
      </c>
      <c r="I12" s="1" t="str">
        <f t="shared" si="1"/>
        <v>D</v>
      </c>
      <c r="L12" s="1" t="s">
        <v>28</v>
      </c>
      <c r="M12" s="1" t="s">
        <v>36</v>
      </c>
    </row>
    <row r="13" spans="1:13" x14ac:dyDescent="0.25">
      <c r="A13" t="s">
        <v>14</v>
      </c>
      <c r="C13" s="1" t="str">
        <f t="shared" si="0"/>
        <v>M</v>
      </c>
      <c r="D13">
        <f t="array" ref="D13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13,1,0))</f>
        <v>3</v>
      </c>
      <c r="F13">
        <f>SUMPRODUCT(--(LEFT($A$1:$A$30)=C13))</f>
        <v>3</v>
      </c>
      <c r="G13">
        <f>COUNTIF($I$1:$I$30,C13)</f>
        <v>3</v>
      </c>
      <c r="H13">
        <f>SUMPRODUCT(--(LOOKUP(LEFT($A$1:$A$30),$L$1:$L$34,$M$1:$M$34)=C13))</f>
        <v>3</v>
      </c>
      <c r="I13" s="1" t="str">
        <f t="shared" si="1"/>
        <v>E</v>
      </c>
      <c r="L13" s="1" t="s">
        <v>45</v>
      </c>
      <c r="M13" s="1" t="s">
        <v>45</v>
      </c>
    </row>
    <row r="14" spans="1:13" x14ac:dyDescent="0.25">
      <c r="A14" t="s">
        <v>15</v>
      </c>
      <c r="C14" s="1" t="str">
        <f t="shared" si="0"/>
        <v>N</v>
      </c>
      <c r="D14">
        <f t="array" ref="D14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14,1,0))</f>
        <v>0</v>
      </c>
      <c r="F14">
        <f>SUMPRODUCT(--(LEFT($A$1:$A$30)=C14))</f>
        <v>0</v>
      </c>
      <c r="G14">
        <f>COUNTIF($I$1:$I$30,C14)</f>
        <v>0</v>
      </c>
      <c r="H14">
        <f>SUMPRODUCT(--(LOOKUP(LEFT($A$1:$A$30),$L$1:$L$34,$M$1:$M$34)=C14))</f>
        <v>0</v>
      </c>
      <c r="I14" s="1" t="str">
        <f t="shared" si="1"/>
        <v>F</v>
      </c>
      <c r="L14" s="1" t="s">
        <v>46</v>
      </c>
      <c r="M14" s="1" t="s">
        <v>46</v>
      </c>
    </row>
    <row r="15" spans="1:13" x14ac:dyDescent="0.25">
      <c r="A15" t="s">
        <v>16</v>
      </c>
      <c r="C15" s="1" t="str">
        <f t="shared" si="0"/>
        <v>O</v>
      </c>
      <c r="D15">
        <f t="array" ref="D15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15,1,0))</f>
        <v>1</v>
      </c>
      <c r="F15">
        <f>SUMPRODUCT(--(LEFT($A$1:$A$30)=C15))</f>
        <v>0</v>
      </c>
      <c r="G15">
        <f>COUNTIF($I$1:$I$30,C15)</f>
        <v>1</v>
      </c>
      <c r="H15">
        <f>SUMPRODUCT(--(LOOKUP(LEFT($A$1:$A$30),$L$1:$L$34,$M$1:$M$34)=C15))</f>
        <v>1</v>
      </c>
      <c r="I15" s="1" t="str">
        <f t="shared" si="1"/>
        <v>G</v>
      </c>
      <c r="L15" s="1" t="s">
        <v>47</v>
      </c>
      <c r="M15" s="1" t="s">
        <v>47</v>
      </c>
    </row>
    <row r="16" spans="1:13" x14ac:dyDescent="0.25">
      <c r="A16" t="s">
        <v>17</v>
      </c>
      <c r="C16" s="1" t="str">
        <f t="shared" si="0"/>
        <v>P</v>
      </c>
      <c r="D16">
        <f t="array" ref="D16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16,1,0))</f>
        <v>0</v>
      </c>
      <c r="F16">
        <f>SUMPRODUCT(--(LEFT($A$1:$A$30)=C16))</f>
        <v>0</v>
      </c>
      <c r="G16">
        <f>COUNTIF($I$1:$I$30,C16)</f>
        <v>0</v>
      </c>
      <c r="H16">
        <f>SUMPRODUCT(--(LOOKUP(LEFT($A$1:$A$30),$L$1:$L$34,$M$1:$M$34)=C16))</f>
        <v>0</v>
      </c>
      <c r="I16" s="1" t="str">
        <f t="shared" si="1"/>
        <v>G</v>
      </c>
      <c r="L16" s="1" t="s">
        <v>48</v>
      </c>
      <c r="M16" s="1" t="s">
        <v>48</v>
      </c>
    </row>
    <row r="17" spans="1:13" x14ac:dyDescent="0.25">
      <c r="A17" t="s">
        <v>18</v>
      </c>
      <c r="C17" s="1" t="str">
        <f t="shared" si="0"/>
        <v>Q</v>
      </c>
      <c r="D17">
        <f t="array" ref="D17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17,1,0))</f>
        <v>0</v>
      </c>
      <c r="F17">
        <f>SUMPRODUCT(--(LEFT($A$1:$A$30)=C17))</f>
        <v>0</v>
      </c>
      <c r="G17">
        <f>COUNTIF($I$1:$I$30,C17)</f>
        <v>0</v>
      </c>
      <c r="H17">
        <f>SUMPRODUCT(--(LOOKUP(LEFT($A$1:$A$30),$L$1:$L$34,$M$1:$M$34)=C17))</f>
        <v>0</v>
      </c>
      <c r="I17" s="1" t="str">
        <f t="shared" si="1"/>
        <v>I</v>
      </c>
      <c r="L17" s="1" t="s">
        <v>49</v>
      </c>
      <c r="M17" s="1" t="s">
        <v>49</v>
      </c>
    </row>
    <row r="18" spans="1:13" x14ac:dyDescent="0.25">
      <c r="A18" t="s">
        <v>3</v>
      </c>
      <c r="C18" s="1" t="str">
        <f t="shared" si="0"/>
        <v>R</v>
      </c>
      <c r="D18">
        <f t="array" ref="D18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18,1,0))</f>
        <v>0</v>
      </c>
      <c r="F18">
        <f>SUMPRODUCT(--(LEFT($A$1:$A$30)=C18))</f>
        <v>0</v>
      </c>
      <c r="G18">
        <f>COUNTIF($I$1:$I$30,C18)</f>
        <v>0</v>
      </c>
      <c r="H18">
        <f>SUMPRODUCT(--(LOOKUP(LEFT($A$1:$A$30),$L$1:$L$34,$M$1:$M$34)=C18))</f>
        <v>0</v>
      </c>
      <c r="I18" s="1" t="str">
        <f t="shared" si="1"/>
        <v>I</v>
      </c>
      <c r="L18" s="1" t="s">
        <v>37</v>
      </c>
      <c r="M18" s="1" t="s">
        <v>37</v>
      </c>
    </row>
    <row r="19" spans="1:13" x14ac:dyDescent="0.25">
      <c r="A19" t="s">
        <v>19</v>
      </c>
      <c r="C19" s="1" t="str">
        <f t="shared" si="0"/>
        <v>S</v>
      </c>
      <c r="D19">
        <f t="array" ref="D19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19,1,0))</f>
        <v>2</v>
      </c>
      <c r="F19">
        <f>SUMPRODUCT(--(LEFT($A$1:$A$30)=C19))</f>
        <v>2</v>
      </c>
      <c r="G19">
        <f>COUNTIF($I$1:$I$30,C19)</f>
        <v>2</v>
      </c>
      <c r="H19">
        <f>SUMPRODUCT(--(LOOKUP(LEFT($A$1:$A$30),$L$1:$L$34,$M$1:$M$34)=C19))</f>
        <v>2</v>
      </c>
      <c r="I19" s="1" t="str">
        <f t="shared" si="1"/>
        <v>K</v>
      </c>
      <c r="L19" s="1" t="s">
        <v>29</v>
      </c>
      <c r="M19" s="1" t="s">
        <v>37</v>
      </c>
    </row>
    <row r="20" spans="1:13" x14ac:dyDescent="0.25">
      <c r="A20" t="s">
        <v>4</v>
      </c>
      <c r="C20" s="1" t="str">
        <f t="shared" si="0"/>
        <v>T</v>
      </c>
      <c r="D20">
        <f t="array" ref="D20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20,1,0))</f>
        <v>0</v>
      </c>
      <c r="F20">
        <f>SUMPRODUCT(--(LEFT($A$1:$A$30)=C20))</f>
        <v>0</v>
      </c>
      <c r="G20">
        <f>COUNTIF($I$1:$I$30,C20)</f>
        <v>0</v>
      </c>
      <c r="H20">
        <f>SUMPRODUCT(--(LOOKUP(LEFT($A$1:$A$30),$L$1:$L$34,$M$1:$M$34)=C20))</f>
        <v>0</v>
      </c>
      <c r="I20" s="1" t="str">
        <f t="shared" si="1"/>
        <v>K</v>
      </c>
      <c r="L20" s="1" t="s">
        <v>30</v>
      </c>
      <c r="M20" s="1" t="s">
        <v>37</v>
      </c>
    </row>
    <row r="21" spans="1:13" x14ac:dyDescent="0.25">
      <c r="A21" t="s">
        <v>4</v>
      </c>
      <c r="C21" s="1" t="str">
        <f t="shared" si="0"/>
        <v>U</v>
      </c>
      <c r="D21">
        <f t="array" ref="D21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21,1,0))</f>
        <v>1</v>
      </c>
      <c r="F21">
        <f>SUMPRODUCT(--(LEFT($A$1:$A$30)=C21))</f>
        <v>0</v>
      </c>
      <c r="G21">
        <f>COUNTIF($I$1:$I$30,C21)</f>
        <v>1</v>
      </c>
      <c r="H21">
        <f>SUMPRODUCT(--(LOOKUP(LEFT($A$1:$A$30),$L$1:$L$34,$M$1:$M$34)=C21))</f>
        <v>1</v>
      </c>
      <c r="I21" s="1" t="str">
        <f t="shared" si="1"/>
        <v>K</v>
      </c>
      <c r="L21" s="1" t="s">
        <v>50</v>
      </c>
      <c r="M21" s="1" t="s">
        <v>50</v>
      </c>
    </row>
    <row r="22" spans="1:13" x14ac:dyDescent="0.25">
      <c r="A22" t="s">
        <v>20</v>
      </c>
      <c r="C22" s="1" t="str">
        <f t="shared" si="0"/>
        <v>V</v>
      </c>
      <c r="D22">
        <f t="array" ref="D22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22,1,0))</f>
        <v>0</v>
      </c>
      <c r="F22">
        <f>SUMPRODUCT(--(LEFT($A$1:$A$30)=C22))</f>
        <v>0</v>
      </c>
      <c r="G22">
        <f>COUNTIF($I$1:$I$30,C22)</f>
        <v>0</v>
      </c>
      <c r="H22">
        <f>SUMPRODUCT(--(LOOKUP(LEFT($A$1:$A$30),$L$1:$L$34,$M$1:$M$34)=C22))</f>
        <v>0</v>
      </c>
      <c r="I22" s="1" t="str">
        <f t="shared" si="1"/>
        <v>L</v>
      </c>
      <c r="L22" s="1" t="s">
        <v>51</v>
      </c>
      <c r="M22" s="1" t="s">
        <v>51</v>
      </c>
    </row>
    <row r="23" spans="1:13" x14ac:dyDescent="0.25">
      <c r="A23" t="s">
        <v>21</v>
      </c>
      <c r="C23" s="1" t="str">
        <f t="shared" si="0"/>
        <v>W</v>
      </c>
      <c r="D23">
        <f t="array" ref="D23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23,1,0))</f>
        <v>0</v>
      </c>
      <c r="F23">
        <f>SUMPRODUCT(--(LEFT($A$1:$A$30)=C23))</f>
        <v>0</v>
      </c>
      <c r="G23">
        <f>COUNTIF($I$1:$I$30,C23)</f>
        <v>0</v>
      </c>
      <c r="H23">
        <f>SUMPRODUCT(--(LOOKUP(LEFT($A$1:$A$30),$L$1:$L$34,$M$1:$M$34)=C23))</f>
        <v>0</v>
      </c>
      <c r="I23" s="1" t="str">
        <f t="shared" si="1"/>
        <v>M</v>
      </c>
      <c r="L23" s="1" t="s">
        <v>52</v>
      </c>
      <c r="M23" s="1" t="s">
        <v>52</v>
      </c>
    </row>
    <row r="24" spans="1:13" x14ac:dyDescent="0.25">
      <c r="A24" t="s">
        <v>5</v>
      </c>
      <c r="C24" s="1" t="str">
        <f t="shared" si="0"/>
        <v>X</v>
      </c>
      <c r="D24">
        <f t="array" ref="D24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24,1,0))</f>
        <v>0</v>
      </c>
      <c r="F24">
        <f>SUMPRODUCT(--(LEFT($A$1:$A$30)=C24))</f>
        <v>0</v>
      </c>
      <c r="G24">
        <f>COUNTIF($I$1:$I$30,C24)</f>
        <v>0</v>
      </c>
      <c r="H24">
        <f>SUMPRODUCT(--(LOOKUP(LEFT($A$1:$A$30),$L$1:$L$34,$M$1:$M$34)=C24))</f>
        <v>0</v>
      </c>
      <c r="I24" s="1" t="str">
        <f t="shared" si="1"/>
        <v>M</v>
      </c>
      <c r="L24" s="1" t="s">
        <v>53</v>
      </c>
      <c r="M24" s="1" t="s">
        <v>53</v>
      </c>
    </row>
    <row r="25" spans="1:13" x14ac:dyDescent="0.25">
      <c r="A25" t="s">
        <v>22</v>
      </c>
      <c r="C25" s="1" t="str">
        <f t="shared" si="0"/>
        <v>Y</v>
      </c>
      <c r="D25">
        <f t="array" ref="D25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25,1,0))</f>
        <v>0</v>
      </c>
      <c r="F25">
        <f>SUMPRODUCT(--(LEFT($A$1:$A$30)=C25))</f>
        <v>0</v>
      </c>
      <c r="G25">
        <f>COUNTIF($I$1:$I$30,C25)</f>
        <v>0</v>
      </c>
      <c r="H25">
        <f>SUMPRODUCT(--(LOOKUP(LEFT($A$1:$A$30),$L$1:$L$34,$M$1:$M$34)=C25))</f>
        <v>0</v>
      </c>
      <c r="I25" s="1" t="str">
        <f t="shared" si="1"/>
        <v>M</v>
      </c>
      <c r="L25" s="1" t="s">
        <v>54</v>
      </c>
      <c r="M25" s="1" t="s">
        <v>54</v>
      </c>
    </row>
    <row r="26" spans="1:13" x14ac:dyDescent="0.25">
      <c r="A26" t="s">
        <v>23</v>
      </c>
      <c r="C26" s="1" t="str">
        <f t="shared" si="0"/>
        <v>Z</v>
      </c>
      <c r="D26">
        <f t="array" ref="D26">SUM(IF(IF(LEFT($A$1:$A$30,1)="Á",SUBSTITUTE(LEFT($A$1:$A$30,1),"Á","A"),IF(LEFT($A$1:$A$30,1)="É",SUBSTITUTE(LEFT($A$1:$A$30,1),"É","E"),IF(LEFT($A$1:$A$30,1)="Í",SUBSTITUTE(LEFT($A$1:$A$30,1),"Í","I"),IF(LEFT($A$1:$A$30,1)="Ó",SUBSTITUTE(LEFT($A$1:$A$30,1),"Ó","O"),IF(LEFT($A$1:$A$30,1)="Ö",SUBSTITUTE(LEFT($A$1:$A$30,1),"Ö","O"),IF(LEFT($A$1:$A$30,1)="Ő",SUBSTITUTE(LEFT($A$1:$A$30,1),"Ő","O"),IF(LEFT($A$1:$A$30,1)="Ú",SUBSTITUTE(LEFT($A$1:$A$30,1),"Ú","U"),IF(LEFT($A$1:$A$30,1)="Ü",SUBSTITUTE(LEFT($A$1:$A$30,1),"Ü","U"),IF(LEFT($A$1:$A$30,1)="Ű",SUBSTITUTE(LEFT($A$1:$A$30,1),"Ű","U"),LEFT($A$1:$A$30,1))))))))))=C26,1,0))</f>
        <v>1</v>
      </c>
      <c r="F26">
        <f>SUMPRODUCT(--(LEFT($A$1:$A$30)=C26))</f>
        <v>1</v>
      </c>
      <c r="G26">
        <f>COUNTIF($I$1:$I$30,C26)</f>
        <v>1</v>
      </c>
      <c r="H26">
        <f>SUMPRODUCT(--(LOOKUP(LEFT($A$1:$A$30),$L$1:$L$34,$M$1:$M$34)=C26))</f>
        <v>1</v>
      </c>
      <c r="I26" s="1" t="str">
        <f t="shared" si="1"/>
        <v>O</v>
      </c>
      <c r="L26" s="1" t="s">
        <v>38</v>
      </c>
      <c r="M26" s="1" t="s">
        <v>38</v>
      </c>
    </row>
    <row r="27" spans="1:13" x14ac:dyDescent="0.25">
      <c r="A27" t="s">
        <v>6</v>
      </c>
      <c r="I27" s="1" t="str">
        <f t="shared" si="1"/>
        <v>S</v>
      </c>
      <c r="L27" s="1" t="s">
        <v>31</v>
      </c>
      <c r="M27" s="1" t="s">
        <v>38</v>
      </c>
    </row>
    <row r="28" spans="1:13" x14ac:dyDescent="0.25">
      <c r="A28" t="s">
        <v>6</v>
      </c>
      <c r="I28" s="1" t="str">
        <f t="shared" si="1"/>
        <v>S</v>
      </c>
      <c r="L28" s="1" t="s">
        <v>32</v>
      </c>
      <c r="M28" s="1" t="s">
        <v>38</v>
      </c>
    </row>
    <row r="29" spans="1:13" x14ac:dyDescent="0.25">
      <c r="A29" t="s">
        <v>24</v>
      </c>
      <c r="I29" s="1" t="str">
        <f t="shared" si="1"/>
        <v>U</v>
      </c>
      <c r="L29" s="1" t="s">
        <v>33</v>
      </c>
      <c r="M29" s="1" t="s">
        <v>38</v>
      </c>
    </row>
    <row r="30" spans="1:13" x14ac:dyDescent="0.25">
      <c r="A30" t="s">
        <v>25</v>
      </c>
      <c r="I30" s="1" t="str">
        <f t="shared" si="1"/>
        <v>Z</v>
      </c>
      <c r="L30" s="1" t="s">
        <v>55</v>
      </c>
      <c r="M30" s="1" t="s">
        <v>55</v>
      </c>
    </row>
    <row r="31" spans="1:13" x14ac:dyDescent="0.25">
      <c r="L31" s="1" t="s">
        <v>56</v>
      </c>
      <c r="M31" s="1" t="s">
        <v>56</v>
      </c>
    </row>
    <row r="32" spans="1:13" x14ac:dyDescent="0.25">
      <c r="L32" s="1" t="s">
        <v>57</v>
      </c>
      <c r="M32" s="1" t="s">
        <v>57</v>
      </c>
    </row>
    <row r="33" spans="12:13" x14ac:dyDescent="0.25">
      <c r="L33" s="1" t="s">
        <v>58</v>
      </c>
      <c r="M33" s="1" t="s">
        <v>58</v>
      </c>
    </row>
    <row r="34" spans="12:13" x14ac:dyDescent="0.25">
      <c r="L34" s="1" t="s">
        <v>59</v>
      </c>
      <c r="M34" s="1" t="s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Mesi</dc:creator>
  <cp:lastModifiedBy>Rendszergazda</cp:lastModifiedBy>
  <dcterms:created xsi:type="dcterms:W3CDTF">2016-02-19T10:04:44Z</dcterms:created>
  <dcterms:modified xsi:type="dcterms:W3CDTF">2016-02-23T22:40:59Z</dcterms:modified>
</cp:coreProperties>
</file>