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us2janos\Downloads\"/>
    </mc:Choice>
  </mc:AlternateContent>
  <xr:revisionPtr revIDLastSave="0" documentId="13_ncr:1_{2209CBD0-A944-4999-9B4C-87B36C023B5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datok" sheetId="1" r:id="rId1"/>
    <sheet name="seged_tb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D9" i="4" s="1"/>
  <c r="B13" i="4"/>
  <c r="B14" i="4"/>
  <c r="B15" i="4"/>
  <c r="B16" i="4"/>
  <c r="B17" i="4"/>
  <c r="B18" i="4"/>
  <c r="B19" i="4"/>
  <c r="B20" i="4"/>
  <c r="D20" i="4" s="1"/>
  <c r="B21" i="4"/>
  <c r="B22" i="4"/>
  <c r="B23" i="4"/>
  <c r="B24" i="4"/>
  <c r="B25" i="4"/>
  <c r="B26" i="4"/>
  <c r="B27" i="4"/>
  <c r="B28" i="4"/>
  <c r="D28" i="4" s="1"/>
  <c r="B29" i="4"/>
  <c r="B30" i="4"/>
  <c r="B31" i="4"/>
  <c r="B32" i="4"/>
  <c r="B33" i="4"/>
  <c r="B34" i="4"/>
  <c r="B35" i="4"/>
  <c r="B36" i="4"/>
  <c r="D36" i="4" s="1"/>
  <c r="B37" i="4"/>
  <c r="B38" i="4"/>
  <c r="B39" i="4"/>
  <c r="B40" i="4"/>
  <c r="B41" i="4"/>
  <c r="B42" i="4"/>
  <c r="B43" i="4"/>
  <c r="B44" i="4"/>
  <c r="D44" i="4" s="1"/>
  <c r="B45" i="4"/>
  <c r="B46" i="4"/>
  <c r="B47" i="4"/>
  <c r="B48" i="4"/>
  <c r="B49" i="4"/>
  <c r="B50" i="4"/>
  <c r="B51" i="4"/>
  <c r="B52" i="4"/>
  <c r="D52" i="4" s="1"/>
  <c r="B53" i="4"/>
  <c r="B54" i="4"/>
  <c r="B55" i="4"/>
  <c r="B56" i="4"/>
  <c r="B57" i="4"/>
  <c r="B58" i="4"/>
  <c r="B59" i="4"/>
  <c r="B60" i="4"/>
  <c r="D60" i="4" s="1"/>
  <c r="B61" i="4"/>
  <c r="B62" i="4"/>
  <c r="B63" i="4"/>
  <c r="B64" i="4"/>
  <c r="B65" i="4"/>
  <c r="B66" i="4"/>
  <c r="B67" i="4"/>
  <c r="B68" i="4"/>
  <c r="D19" i="4" s="1"/>
  <c r="B69" i="4"/>
  <c r="B70" i="4"/>
  <c r="B71" i="4"/>
  <c r="B72" i="4"/>
  <c r="B73" i="4"/>
  <c r="B74" i="4"/>
  <c r="B75" i="4"/>
  <c r="B76" i="4"/>
  <c r="D17" i="4" s="1"/>
  <c r="B77" i="4"/>
  <c r="B78" i="4"/>
  <c r="B79" i="4"/>
  <c r="B80" i="4"/>
  <c r="B81" i="4"/>
  <c r="B82" i="4"/>
  <c r="B83" i="4"/>
  <c r="B84" i="4"/>
  <c r="D84" i="4" s="1"/>
  <c r="B85" i="4"/>
  <c r="B86" i="4"/>
  <c r="B87" i="4"/>
  <c r="B88" i="4"/>
  <c r="B89" i="4"/>
  <c r="B90" i="4"/>
  <c r="B91" i="4"/>
  <c r="B92" i="4"/>
  <c r="D92" i="4" s="1"/>
  <c r="B93" i="4"/>
  <c r="B94" i="4"/>
  <c r="B95" i="4"/>
  <c r="B96" i="4"/>
  <c r="B97" i="4"/>
  <c r="B98" i="4"/>
  <c r="B99" i="4"/>
  <c r="B100" i="4"/>
  <c r="D100" i="4" s="1"/>
  <c r="B101" i="4"/>
  <c r="B102" i="4"/>
  <c r="B103" i="4"/>
  <c r="B104" i="4"/>
  <c r="B105" i="4"/>
  <c r="B106" i="4"/>
  <c r="B107" i="4"/>
  <c r="B108" i="4"/>
  <c r="D7" i="4" s="1"/>
  <c r="B109" i="4"/>
  <c r="B110" i="4"/>
  <c r="B111" i="4"/>
  <c r="B112" i="4"/>
  <c r="B113" i="4"/>
  <c r="B114" i="4"/>
  <c r="B115" i="4"/>
  <c r="B116" i="4"/>
  <c r="D10" i="4" s="1"/>
  <c r="B117" i="4"/>
  <c r="B118" i="4"/>
  <c r="B119" i="4"/>
  <c r="B120" i="4"/>
  <c r="B121" i="4"/>
  <c r="B122" i="4"/>
  <c r="B123" i="4"/>
  <c r="B124" i="4"/>
  <c r="D124" i="4" s="1"/>
  <c r="B125" i="4"/>
  <c r="B126" i="4"/>
  <c r="B127" i="4"/>
  <c r="B128" i="4"/>
  <c r="B129" i="4"/>
  <c r="B130" i="4"/>
  <c r="B131" i="4"/>
  <c r="B132" i="4"/>
  <c r="D132" i="4" s="1"/>
  <c r="B133" i="4"/>
  <c r="B134" i="4"/>
  <c r="B135" i="4"/>
  <c r="B136" i="4"/>
  <c r="B137" i="4"/>
  <c r="B138" i="4"/>
  <c r="B139" i="4"/>
  <c r="B140" i="4"/>
  <c r="D140" i="4" s="1"/>
  <c r="B141" i="4"/>
  <c r="B142" i="4"/>
  <c r="B143" i="4"/>
  <c r="B144" i="4"/>
  <c r="B145" i="4"/>
  <c r="B146" i="4"/>
  <c r="B147" i="4"/>
  <c r="B148" i="4"/>
  <c r="D148" i="4" s="1"/>
  <c r="B149" i="4"/>
  <c r="B150" i="4"/>
  <c r="B151" i="4"/>
  <c r="B152" i="4"/>
  <c r="B153" i="4"/>
  <c r="B154" i="4"/>
  <c r="B155" i="4"/>
  <c r="B156" i="4"/>
  <c r="D156" i="4" s="1"/>
  <c r="B4" i="4"/>
  <c r="D13" i="4"/>
  <c r="D14" i="4"/>
  <c r="D15" i="4"/>
  <c r="D16" i="4"/>
  <c r="D18" i="4"/>
  <c r="D21" i="4"/>
  <c r="D22" i="4"/>
  <c r="D23" i="4"/>
  <c r="D24" i="4"/>
  <c r="D25" i="4"/>
  <c r="D26" i="4"/>
  <c r="D27" i="4"/>
  <c r="D29" i="4"/>
  <c r="D30" i="4"/>
  <c r="D31" i="4"/>
  <c r="D32" i="4"/>
  <c r="D33" i="4"/>
  <c r="D34" i="4"/>
  <c r="D35" i="4"/>
  <c r="D37" i="4"/>
  <c r="D38" i="4"/>
  <c r="D39" i="4"/>
  <c r="D40" i="4"/>
  <c r="D41" i="4"/>
  <c r="D42" i="4"/>
  <c r="D43" i="4"/>
  <c r="D45" i="4"/>
  <c r="D46" i="4"/>
  <c r="D47" i="4"/>
  <c r="D48" i="4"/>
  <c r="D49" i="4"/>
  <c r="D50" i="4"/>
  <c r="D51" i="4"/>
  <c r="D53" i="4"/>
  <c r="D54" i="4"/>
  <c r="D55" i="4"/>
  <c r="D56" i="4"/>
  <c r="D57" i="4"/>
  <c r="D58" i="4"/>
  <c r="D59" i="4"/>
  <c r="D61" i="4"/>
  <c r="D62" i="4"/>
  <c r="D63" i="4"/>
  <c r="D64" i="4"/>
  <c r="D65" i="4"/>
  <c r="D66" i="4"/>
  <c r="D67" i="4"/>
  <c r="D69" i="4"/>
  <c r="D70" i="4"/>
  <c r="D71" i="4"/>
  <c r="D72" i="4"/>
  <c r="D73" i="4"/>
  <c r="D74" i="4"/>
  <c r="D75" i="4"/>
  <c r="D77" i="4"/>
  <c r="D78" i="4"/>
  <c r="D79" i="4"/>
  <c r="D80" i="4"/>
  <c r="D81" i="4"/>
  <c r="D82" i="4"/>
  <c r="D83" i="4"/>
  <c r="D85" i="4"/>
  <c r="D86" i="4"/>
  <c r="D87" i="4"/>
  <c r="D88" i="4"/>
  <c r="D89" i="4"/>
  <c r="D90" i="4"/>
  <c r="D91" i="4"/>
  <c r="D93" i="4"/>
  <c r="D94" i="4"/>
  <c r="D95" i="4"/>
  <c r="D96" i="4"/>
  <c r="D97" i="4"/>
  <c r="D98" i="4"/>
  <c r="D99" i="4"/>
  <c r="D101" i="4"/>
  <c r="D102" i="4"/>
  <c r="D103" i="4"/>
  <c r="D104" i="4"/>
  <c r="D105" i="4"/>
  <c r="D106" i="4"/>
  <c r="D107" i="4"/>
  <c r="D109" i="4"/>
  <c r="D110" i="4"/>
  <c r="D111" i="4"/>
  <c r="D112" i="4"/>
  <c r="D113" i="4"/>
  <c r="D114" i="4"/>
  <c r="D115" i="4"/>
  <c r="D117" i="4"/>
  <c r="D118" i="4"/>
  <c r="D119" i="4"/>
  <c r="D120" i="4"/>
  <c r="D121" i="4"/>
  <c r="D122" i="4"/>
  <c r="D123" i="4"/>
  <c r="D125" i="4"/>
  <c r="D126" i="4"/>
  <c r="D127" i="4"/>
  <c r="D128" i="4"/>
  <c r="D129" i="4"/>
  <c r="D130" i="4"/>
  <c r="D131" i="4"/>
  <c r="D133" i="4"/>
  <c r="D134" i="4"/>
  <c r="D135" i="4"/>
  <c r="D136" i="4"/>
  <c r="D137" i="4"/>
  <c r="D138" i="4"/>
  <c r="D139" i="4"/>
  <c r="D141" i="4"/>
  <c r="D142" i="4"/>
  <c r="D143" i="4"/>
  <c r="D144" i="4"/>
  <c r="D145" i="4"/>
  <c r="D146" i="4"/>
  <c r="D147" i="4"/>
  <c r="D149" i="4"/>
  <c r="D150" i="4"/>
  <c r="D151" i="4"/>
  <c r="D152" i="4"/>
  <c r="D153" i="4"/>
  <c r="D154" i="4"/>
  <c r="D155" i="4"/>
  <c r="D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4" i="4"/>
  <c r="D116" i="4" l="1"/>
  <c r="D108" i="4"/>
  <c r="D76" i="4"/>
  <c r="D68" i="4"/>
  <c r="D12" i="4"/>
  <c r="D11" i="4"/>
  <c r="D8" i="4"/>
  <c r="D5" i="4"/>
  <c r="D6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S153" i="4"/>
  <c r="P157" i="4" l="1"/>
  <c r="P158" i="4"/>
  <c r="P154" i="4"/>
  <c r="P162" i="4"/>
  <c r="P160" i="4"/>
  <c r="P165" i="4"/>
  <c r="P166" i="4"/>
  <c r="P159" i="4"/>
  <c r="P167" i="4"/>
  <c r="P168" i="4"/>
  <c r="P161" i="4"/>
  <c r="P155" i="4"/>
  <c r="P163" i="4"/>
  <c r="P156" i="4"/>
  <c r="P164" i="4"/>
  <c r="Q153" i="4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F69" i="4"/>
  <c r="G69" i="4" s="1"/>
  <c r="H69" i="4" s="1"/>
  <c r="T153" i="4"/>
  <c r="R153" i="4"/>
  <c r="F139" i="4" l="1"/>
  <c r="G139" i="4" s="1"/>
  <c r="H139" i="4" s="1"/>
  <c r="F107" i="4"/>
  <c r="G107" i="4" s="1"/>
  <c r="H107" i="4" s="1"/>
  <c r="F91" i="4"/>
  <c r="G91" i="4" s="1"/>
  <c r="H91" i="4" s="1"/>
  <c r="F51" i="4"/>
  <c r="G51" i="4" s="1"/>
  <c r="H51" i="4" s="1"/>
  <c r="F43" i="4"/>
  <c r="G43" i="4" s="1"/>
  <c r="H43" i="4" s="1"/>
  <c r="F138" i="4"/>
  <c r="G138" i="4" s="1"/>
  <c r="H138" i="4" s="1"/>
  <c r="F58" i="4"/>
  <c r="G58" i="4" s="1"/>
  <c r="H58" i="4" s="1"/>
  <c r="F18" i="4"/>
  <c r="G18" i="4" s="1"/>
  <c r="H18" i="4" s="1"/>
  <c r="F137" i="4"/>
  <c r="G137" i="4" s="1"/>
  <c r="H137" i="4" s="1"/>
  <c r="F33" i="4"/>
  <c r="G33" i="4" s="1"/>
  <c r="H33" i="4" s="1"/>
  <c r="F152" i="4"/>
  <c r="G152" i="4" s="1"/>
  <c r="H152" i="4" s="1"/>
  <c r="Q164" i="4" s="1"/>
  <c r="F144" i="4"/>
  <c r="G144" i="4" s="1"/>
  <c r="H144" i="4" s="1"/>
  <c r="Q156" i="4" s="1"/>
  <c r="F136" i="4"/>
  <c r="G136" i="4" s="1"/>
  <c r="H136" i="4" s="1"/>
  <c r="F128" i="4"/>
  <c r="G128" i="4" s="1"/>
  <c r="H128" i="4" s="1"/>
  <c r="F120" i="4"/>
  <c r="G120" i="4" s="1"/>
  <c r="H120" i="4" s="1"/>
  <c r="F112" i="4"/>
  <c r="G112" i="4" s="1"/>
  <c r="H112" i="4" s="1"/>
  <c r="F104" i="4"/>
  <c r="G104" i="4" s="1"/>
  <c r="H104" i="4" s="1"/>
  <c r="F96" i="4"/>
  <c r="G96" i="4" s="1"/>
  <c r="H96" i="4" s="1"/>
  <c r="F88" i="4"/>
  <c r="G88" i="4" s="1"/>
  <c r="H88" i="4" s="1"/>
  <c r="F80" i="4"/>
  <c r="G80" i="4" s="1"/>
  <c r="H80" i="4" s="1"/>
  <c r="F72" i="4"/>
  <c r="G72" i="4" s="1"/>
  <c r="H72" i="4" s="1"/>
  <c r="F64" i="4"/>
  <c r="G64" i="4" s="1"/>
  <c r="H64" i="4" s="1"/>
  <c r="F56" i="4"/>
  <c r="G56" i="4" s="1"/>
  <c r="H56" i="4" s="1"/>
  <c r="F48" i="4"/>
  <c r="G48" i="4" s="1"/>
  <c r="H48" i="4" s="1"/>
  <c r="F40" i="4"/>
  <c r="G40" i="4" s="1"/>
  <c r="H40" i="4" s="1"/>
  <c r="F32" i="4"/>
  <c r="G32" i="4" s="1"/>
  <c r="H32" i="4" s="1"/>
  <c r="F24" i="4"/>
  <c r="G24" i="4" s="1"/>
  <c r="H24" i="4" s="1"/>
  <c r="F16" i="4"/>
  <c r="G16" i="4" s="1"/>
  <c r="H16" i="4" s="1"/>
  <c r="F8" i="4"/>
  <c r="G8" i="4" s="1"/>
  <c r="H8" i="4" s="1"/>
  <c r="F155" i="4"/>
  <c r="G155" i="4" s="1"/>
  <c r="H155" i="4" s="1"/>
  <c r="Q167" i="4" s="1"/>
  <c r="F131" i="4"/>
  <c r="G131" i="4" s="1"/>
  <c r="H131" i="4" s="1"/>
  <c r="F115" i="4"/>
  <c r="G115" i="4" s="1"/>
  <c r="H115" i="4" s="1"/>
  <c r="F75" i="4"/>
  <c r="G75" i="4" s="1"/>
  <c r="H75" i="4" s="1"/>
  <c r="F11" i="4"/>
  <c r="G11" i="4" s="1"/>
  <c r="H11" i="4" s="1"/>
  <c r="F154" i="4"/>
  <c r="G154" i="4" s="1"/>
  <c r="H154" i="4" s="1"/>
  <c r="Q166" i="4" s="1"/>
  <c r="F130" i="4"/>
  <c r="G130" i="4" s="1"/>
  <c r="H130" i="4" s="1"/>
  <c r="F106" i="4"/>
  <c r="G106" i="4" s="1"/>
  <c r="H106" i="4" s="1"/>
  <c r="F98" i="4"/>
  <c r="G98" i="4" s="1"/>
  <c r="H98" i="4" s="1"/>
  <c r="F82" i="4"/>
  <c r="G82" i="4" s="1"/>
  <c r="H82" i="4" s="1"/>
  <c r="F50" i="4"/>
  <c r="G50" i="4" s="1"/>
  <c r="H50" i="4" s="1"/>
  <c r="F10" i="4"/>
  <c r="G10" i="4" s="1"/>
  <c r="H10" i="4" s="1"/>
  <c r="F153" i="4"/>
  <c r="G153" i="4" s="1"/>
  <c r="H153" i="4" s="1"/>
  <c r="Q165" i="4" s="1"/>
  <c r="F121" i="4"/>
  <c r="G121" i="4" s="1"/>
  <c r="H121" i="4" s="1"/>
  <c r="F9" i="4"/>
  <c r="G9" i="4" s="1"/>
  <c r="H9" i="4" s="1"/>
  <c r="F151" i="4"/>
  <c r="G151" i="4" s="1"/>
  <c r="H151" i="4" s="1"/>
  <c r="Q163" i="4" s="1"/>
  <c r="F143" i="4"/>
  <c r="G143" i="4" s="1"/>
  <c r="H143" i="4" s="1"/>
  <c r="Q155" i="4" s="1"/>
  <c r="F135" i="4"/>
  <c r="G135" i="4" s="1"/>
  <c r="H135" i="4" s="1"/>
  <c r="F127" i="4"/>
  <c r="G127" i="4" s="1"/>
  <c r="H127" i="4" s="1"/>
  <c r="F119" i="4"/>
  <c r="G119" i="4" s="1"/>
  <c r="H119" i="4" s="1"/>
  <c r="F111" i="4"/>
  <c r="G111" i="4" s="1"/>
  <c r="H111" i="4" s="1"/>
  <c r="F103" i="4"/>
  <c r="G103" i="4" s="1"/>
  <c r="H103" i="4" s="1"/>
  <c r="F95" i="4"/>
  <c r="G95" i="4" s="1"/>
  <c r="H95" i="4" s="1"/>
  <c r="F87" i="4"/>
  <c r="G87" i="4" s="1"/>
  <c r="H87" i="4" s="1"/>
  <c r="F79" i="4"/>
  <c r="G79" i="4" s="1"/>
  <c r="H79" i="4" s="1"/>
  <c r="F71" i="4"/>
  <c r="G71" i="4" s="1"/>
  <c r="H71" i="4" s="1"/>
  <c r="F63" i="4"/>
  <c r="G63" i="4" s="1"/>
  <c r="H63" i="4" s="1"/>
  <c r="F55" i="4"/>
  <c r="G55" i="4" s="1"/>
  <c r="H55" i="4" s="1"/>
  <c r="F47" i="4"/>
  <c r="G47" i="4" s="1"/>
  <c r="H47" i="4" s="1"/>
  <c r="F39" i="4"/>
  <c r="G39" i="4" s="1"/>
  <c r="H39" i="4" s="1"/>
  <c r="F31" i="4"/>
  <c r="G31" i="4" s="1"/>
  <c r="H31" i="4" s="1"/>
  <c r="F23" i="4"/>
  <c r="G23" i="4" s="1"/>
  <c r="H23" i="4" s="1"/>
  <c r="F15" i="4"/>
  <c r="G15" i="4" s="1"/>
  <c r="H15" i="4" s="1"/>
  <c r="F7" i="4"/>
  <c r="G7" i="4" s="1"/>
  <c r="H7" i="4" s="1"/>
  <c r="F67" i="4"/>
  <c r="G67" i="4" s="1"/>
  <c r="H67" i="4" s="1"/>
  <c r="F19" i="4"/>
  <c r="G19" i="4" s="1"/>
  <c r="H19" i="4" s="1"/>
  <c r="F114" i="4"/>
  <c r="G114" i="4" s="1"/>
  <c r="H114" i="4" s="1"/>
  <c r="F34" i="4"/>
  <c r="G34" i="4" s="1"/>
  <c r="H34" i="4" s="1"/>
  <c r="F129" i="4"/>
  <c r="G129" i="4" s="1"/>
  <c r="H129" i="4" s="1"/>
  <c r="F113" i="4"/>
  <c r="G113" i="4" s="1"/>
  <c r="H113" i="4" s="1"/>
  <c r="F97" i="4"/>
  <c r="G97" i="4" s="1"/>
  <c r="H97" i="4" s="1"/>
  <c r="F81" i="4"/>
  <c r="G81" i="4" s="1"/>
  <c r="H81" i="4" s="1"/>
  <c r="F65" i="4"/>
  <c r="G65" i="4" s="1"/>
  <c r="H65" i="4" s="1"/>
  <c r="F49" i="4"/>
  <c r="G49" i="4" s="1"/>
  <c r="H49" i="4" s="1"/>
  <c r="F41" i="4"/>
  <c r="G41" i="4" s="1"/>
  <c r="H41" i="4" s="1"/>
  <c r="F150" i="4"/>
  <c r="G150" i="4" s="1"/>
  <c r="H150" i="4" s="1"/>
  <c r="Q162" i="4" s="1"/>
  <c r="F142" i="4"/>
  <c r="G142" i="4" s="1"/>
  <c r="H142" i="4" s="1"/>
  <c r="Q154" i="4" s="1"/>
  <c r="F134" i="4"/>
  <c r="G134" i="4" s="1"/>
  <c r="H134" i="4" s="1"/>
  <c r="F126" i="4"/>
  <c r="G126" i="4" s="1"/>
  <c r="H126" i="4" s="1"/>
  <c r="F118" i="4"/>
  <c r="G118" i="4" s="1"/>
  <c r="H118" i="4" s="1"/>
  <c r="F110" i="4"/>
  <c r="G110" i="4" s="1"/>
  <c r="H110" i="4" s="1"/>
  <c r="F102" i="4"/>
  <c r="G102" i="4" s="1"/>
  <c r="H102" i="4" s="1"/>
  <c r="F94" i="4"/>
  <c r="G94" i="4" s="1"/>
  <c r="H94" i="4" s="1"/>
  <c r="F86" i="4"/>
  <c r="G86" i="4" s="1"/>
  <c r="H86" i="4" s="1"/>
  <c r="F78" i="4"/>
  <c r="G78" i="4" s="1"/>
  <c r="H78" i="4" s="1"/>
  <c r="F70" i="4"/>
  <c r="G70" i="4" s="1"/>
  <c r="H70" i="4" s="1"/>
  <c r="F62" i="4"/>
  <c r="G62" i="4" s="1"/>
  <c r="H62" i="4" s="1"/>
  <c r="F54" i="4"/>
  <c r="G54" i="4" s="1"/>
  <c r="H54" i="4" s="1"/>
  <c r="F46" i="4"/>
  <c r="G46" i="4" s="1"/>
  <c r="H46" i="4" s="1"/>
  <c r="F38" i="4"/>
  <c r="G38" i="4" s="1"/>
  <c r="H38" i="4" s="1"/>
  <c r="F30" i="4"/>
  <c r="G30" i="4" s="1"/>
  <c r="H30" i="4" s="1"/>
  <c r="F22" i="4"/>
  <c r="G22" i="4" s="1"/>
  <c r="H22" i="4" s="1"/>
  <c r="F14" i="4"/>
  <c r="G14" i="4" s="1"/>
  <c r="H14" i="4" s="1"/>
  <c r="F6" i="4"/>
  <c r="G6" i="4" s="1"/>
  <c r="H6" i="4" s="1"/>
  <c r="F99" i="4"/>
  <c r="G99" i="4" s="1"/>
  <c r="H99" i="4" s="1"/>
  <c r="F59" i="4"/>
  <c r="G59" i="4" s="1"/>
  <c r="H59" i="4" s="1"/>
  <c r="F27" i="4"/>
  <c r="G27" i="4" s="1"/>
  <c r="H27" i="4" s="1"/>
  <c r="F146" i="4"/>
  <c r="G146" i="4" s="1"/>
  <c r="H146" i="4" s="1"/>
  <c r="Q158" i="4" s="1"/>
  <c r="F122" i="4"/>
  <c r="G122" i="4" s="1"/>
  <c r="H122" i="4" s="1"/>
  <c r="F66" i="4"/>
  <c r="G66" i="4" s="1"/>
  <c r="H66" i="4" s="1"/>
  <c r="F42" i="4"/>
  <c r="G42" i="4" s="1"/>
  <c r="H42" i="4" s="1"/>
  <c r="F145" i="4"/>
  <c r="G145" i="4" s="1"/>
  <c r="H145" i="4" s="1"/>
  <c r="Q157" i="4" s="1"/>
  <c r="F89" i="4"/>
  <c r="G89" i="4" s="1"/>
  <c r="H89" i="4" s="1"/>
  <c r="F73" i="4"/>
  <c r="G73" i="4" s="1"/>
  <c r="H73" i="4" s="1"/>
  <c r="F57" i="4"/>
  <c r="G57" i="4" s="1"/>
  <c r="H57" i="4" s="1"/>
  <c r="F17" i="4"/>
  <c r="G17" i="4" s="1"/>
  <c r="H17" i="4" s="1"/>
  <c r="F149" i="4"/>
  <c r="G149" i="4" s="1"/>
  <c r="H149" i="4" s="1"/>
  <c r="Q161" i="4" s="1"/>
  <c r="F141" i="4"/>
  <c r="G141" i="4" s="1"/>
  <c r="H141" i="4" s="1"/>
  <c r="F133" i="4"/>
  <c r="G133" i="4" s="1"/>
  <c r="H133" i="4" s="1"/>
  <c r="F125" i="4"/>
  <c r="G125" i="4" s="1"/>
  <c r="H125" i="4" s="1"/>
  <c r="F117" i="4"/>
  <c r="G117" i="4" s="1"/>
  <c r="H117" i="4" s="1"/>
  <c r="F109" i="4"/>
  <c r="G109" i="4" s="1"/>
  <c r="H109" i="4" s="1"/>
  <c r="F101" i="4"/>
  <c r="G101" i="4" s="1"/>
  <c r="H101" i="4" s="1"/>
  <c r="F93" i="4"/>
  <c r="G93" i="4" s="1"/>
  <c r="H93" i="4" s="1"/>
  <c r="F85" i="4"/>
  <c r="G85" i="4" s="1"/>
  <c r="H85" i="4" s="1"/>
  <c r="F77" i="4"/>
  <c r="G77" i="4" s="1"/>
  <c r="H77" i="4" s="1"/>
  <c r="F61" i="4"/>
  <c r="G61" i="4" s="1"/>
  <c r="H61" i="4" s="1"/>
  <c r="F53" i="4"/>
  <c r="G53" i="4" s="1"/>
  <c r="H53" i="4" s="1"/>
  <c r="F45" i="4"/>
  <c r="G45" i="4" s="1"/>
  <c r="H45" i="4" s="1"/>
  <c r="F37" i="4"/>
  <c r="G37" i="4" s="1"/>
  <c r="H37" i="4" s="1"/>
  <c r="F29" i="4"/>
  <c r="G29" i="4" s="1"/>
  <c r="H29" i="4" s="1"/>
  <c r="F21" i="4"/>
  <c r="G21" i="4" s="1"/>
  <c r="H21" i="4" s="1"/>
  <c r="F13" i="4"/>
  <c r="G13" i="4" s="1"/>
  <c r="H13" i="4" s="1"/>
  <c r="F5" i="4"/>
  <c r="G5" i="4" s="1"/>
  <c r="H5" i="4" s="1"/>
  <c r="F147" i="4"/>
  <c r="G147" i="4" s="1"/>
  <c r="H147" i="4" s="1"/>
  <c r="Q159" i="4" s="1"/>
  <c r="F123" i="4"/>
  <c r="G123" i="4" s="1"/>
  <c r="H123" i="4" s="1"/>
  <c r="F83" i="4"/>
  <c r="G83" i="4" s="1"/>
  <c r="H83" i="4" s="1"/>
  <c r="F35" i="4"/>
  <c r="G35" i="4" s="1"/>
  <c r="H35" i="4" s="1"/>
  <c r="F90" i="4"/>
  <c r="G90" i="4" s="1"/>
  <c r="H90" i="4" s="1"/>
  <c r="F74" i="4"/>
  <c r="G74" i="4" s="1"/>
  <c r="H74" i="4" s="1"/>
  <c r="F26" i="4"/>
  <c r="G26" i="4" s="1"/>
  <c r="H26" i="4" s="1"/>
  <c r="F105" i="4"/>
  <c r="G105" i="4" s="1"/>
  <c r="H105" i="4" s="1"/>
  <c r="F25" i="4"/>
  <c r="G25" i="4" s="1"/>
  <c r="H25" i="4" s="1"/>
  <c r="F156" i="4"/>
  <c r="G156" i="4" s="1"/>
  <c r="H156" i="4" s="1"/>
  <c r="Q168" i="4" s="1"/>
  <c r="F148" i="4"/>
  <c r="G148" i="4" s="1"/>
  <c r="H148" i="4" s="1"/>
  <c r="Q160" i="4" s="1"/>
  <c r="F140" i="4"/>
  <c r="G140" i="4" s="1"/>
  <c r="H140" i="4" s="1"/>
  <c r="F132" i="4"/>
  <c r="G132" i="4" s="1"/>
  <c r="H132" i="4" s="1"/>
  <c r="F124" i="4"/>
  <c r="G124" i="4" s="1"/>
  <c r="H124" i="4" s="1"/>
  <c r="F116" i="4"/>
  <c r="G116" i="4" s="1"/>
  <c r="H116" i="4" s="1"/>
  <c r="F108" i="4"/>
  <c r="G108" i="4" s="1"/>
  <c r="H108" i="4" s="1"/>
  <c r="F100" i="4"/>
  <c r="G100" i="4" s="1"/>
  <c r="H100" i="4" s="1"/>
  <c r="F92" i="4"/>
  <c r="G92" i="4" s="1"/>
  <c r="H92" i="4" s="1"/>
  <c r="F84" i="4"/>
  <c r="G84" i="4" s="1"/>
  <c r="H84" i="4" s="1"/>
  <c r="F76" i="4"/>
  <c r="G76" i="4" s="1"/>
  <c r="H76" i="4" s="1"/>
  <c r="F68" i="4"/>
  <c r="G68" i="4" s="1"/>
  <c r="H68" i="4" s="1"/>
  <c r="F60" i="4"/>
  <c r="G60" i="4" s="1"/>
  <c r="H60" i="4" s="1"/>
  <c r="F52" i="4"/>
  <c r="G52" i="4" s="1"/>
  <c r="H52" i="4" s="1"/>
  <c r="F44" i="4"/>
  <c r="G44" i="4" s="1"/>
  <c r="H44" i="4" s="1"/>
  <c r="F36" i="4"/>
  <c r="G36" i="4" s="1"/>
  <c r="H36" i="4" s="1"/>
  <c r="F28" i="4"/>
  <c r="G28" i="4" s="1"/>
  <c r="H28" i="4" s="1"/>
  <c r="F20" i="4"/>
  <c r="G20" i="4" s="1"/>
  <c r="H20" i="4" s="1"/>
  <c r="F12" i="4"/>
  <c r="G12" i="4" s="1"/>
  <c r="H12" i="4" s="1"/>
  <c r="F4" i="4"/>
  <c r="G4" i="4" s="1"/>
  <c r="H4" i="4" s="1"/>
  <c r="E151" i="1"/>
  <c r="E147" i="1"/>
  <c r="E146" i="1"/>
  <c r="E145" i="1"/>
  <c r="E133" i="1"/>
  <c r="E131" i="1"/>
  <c r="E104" i="1"/>
  <c r="E91" i="1"/>
  <c r="E87" i="1"/>
  <c r="E70" i="1"/>
  <c r="E4" i="1"/>
  <c r="I41" i="4" l="1"/>
  <c r="I104" i="4"/>
  <c r="I125" i="4"/>
  <c r="I67" i="4"/>
  <c r="I38" i="4"/>
  <c r="I31" i="4"/>
  <c r="I139" i="4"/>
  <c r="I105" i="4"/>
  <c r="I91" i="4"/>
  <c r="I153" i="4"/>
  <c r="R165" i="4" s="1"/>
  <c r="I98" i="4"/>
  <c r="I24" i="4"/>
  <c r="I138" i="4"/>
  <c r="I99" i="4"/>
  <c r="I25" i="4"/>
  <c r="I150" i="4"/>
  <c r="R162" i="4" s="1"/>
  <c r="I93" i="4"/>
  <c r="I102" i="4"/>
  <c r="I124" i="4"/>
  <c r="I94" i="4"/>
  <c r="I110" i="4"/>
  <c r="I123" i="4"/>
  <c r="I66" i="4"/>
  <c r="I77" i="4"/>
  <c r="I34" i="4"/>
  <c r="I72" i="4"/>
  <c r="I59" i="4"/>
  <c r="I85" i="4"/>
  <c r="I27" i="4"/>
  <c r="I45" i="4"/>
  <c r="I108" i="4"/>
  <c r="I141" i="4"/>
  <c r="I64" i="4"/>
  <c r="I56" i="4"/>
  <c r="I78" i="4"/>
  <c r="I61" i="4"/>
  <c r="I147" i="4"/>
  <c r="R159" i="4" s="1"/>
  <c r="I128" i="4"/>
  <c r="I136" i="4"/>
  <c r="I79" i="4"/>
  <c r="I86" i="4"/>
  <c r="I68" i="4"/>
  <c r="I106" i="4"/>
  <c r="I107" i="4"/>
  <c r="I30" i="4"/>
  <c r="I16" i="4"/>
  <c r="I76" i="4"/>
  <c r="J146" i="4"/>
  <c r="K146" i="4" s="1"/>
  <c r="L146" i="4" s="1"/>
  <c r="S158" i="4" s="1"/>
  <c r="I36" i="4"/>
  <c r="I69" i="4"/>
  <c r="I51" i="4"/>
  <c r="I87" i="4"/>
  <c r="I32" i="4"/>
  <c r="I33" i="4"/>
  <c r="I84" i="4"/>
  <c r="I20" i="4"/>
  <c r="I88" i="4"/>
  <c r="I116" i="4"/>
  <c r="I114" i="4"/>
  <c r="I127" i="4"/>
  <c r="I135" i="4"/>
  <c r="I73" i="4"/>
  <c r="I50" i="4"/>
  <c r="I63" i="4"/>
  <c r="I97" i="4"/>
  <c r="I58" i="4"/>
  <c r="I12" i="4"/>
  <c r="I14" i="4"/>
  <c r="I10" i="4"/>
  <c r="I120" i="4"/>
  <c r="I122" i="4"/>
  <c r="I152" i="4"/>
  <c r="R164" i="4" s="1"/>
  <c r="I142" i="4"/>
  <c r="R154" i="4" s="1"/>
  <c r="I132" i="4"/>
  <c r="I118" i="4"/>
  <c r="I146" i="4"/>
  <c r="R158" i="4" s="1"/>
  <c r="I113" i="4"/>
  <c r="J132" i="4"/>
  <c r="K132" i="4" s="1"/>
  <c r="L132" i="4" s="1"/>
  <c r="I46" i="4"/>
  <c r="I81" i="4"/>
  <c r="I40" i="4"/>
  <c r="I90" i="4"/>
  <c r="I65" i="4"/>
  <c r="I39" i="4"/>
  <c r="I92" i="4"/>
  <c r="I15" i="4"/>
  <c r="I22" i="4"/>
  <c r="I18" i="4"/>
  <c r="I149" i="4"/>
  <c r="R161" i="4" s="1"/>
  <c r="I109" i="4"/>
  <c r="I151" i="4"/>
  <c r="R163" i="4" s="1"/>
  <c r="I80" i="4"/>
  <c r="I140" i="4"/>
  <c r="I126" i="4"/>
  <c r="I111" i="4"/>
  <c r="I121" i="4"/>
  <c r="J147" i="4"/>
  <c r="K147" i="4" s="1"/>
  <c r="L147" i="4" s="1"/>
  <c r="S159" i="4" s="1"/>
  <c r="I54" i="4"/>
  <c r="I83" i="4"/>
  <c r="I44" i="4"/>
  <c r="I95" i="4"/>
  <c r="I71" i="4"/>
  <c r="I47" i="4"/>
  <c r="I49" i="4"/>
  <c r="I13" i="4"/>
  <c r="I23" i="4"/>
  <c r="I26" i="4"/>
  <c r="I53" i="4"/>
  <c r="I101" i="4"/>
  <c r="I144" i="4"/>
  <c r="R156" i="4" s="1"/>
  <c r="I148" i="4"/>
  <c r="R160" i="4" s="1"/>
  <c r="I154" i="4"/>
  <c r="R166" i="4" s="1"/>
  <c r="I119" i="4"/>
  <c r="I129" i="4"/>
  <c r="I60" i="4"/>
  <c r="I82" i="4"/>
  <c r="I48" i="4"/>
  <c r="I42" i="4"/>
  <c r="I75" i="4"/>
  <c r="I62" i="4"/>
  <c r="I35" i="4"/>
  <c r="I57" i="4"/>
  <c r="I21" i="4"/>
  <c r="I28" i="4"/>
  <c r="I11" i="4"/>
  <c r="I112" i="4"/>
  <c r="I103" i="4"/>
  <c r="I115" i="4"/>
  <c r="I143" i="4"/>
  <c r="R155" i="4" s="1"/>
  <c r="I156" i="4"/>
  <c r="R168" i="4" s="1"/>
  <c r="I130" i="4"/>
  <c r="I155" i="4"/>
  <c r="R167" i="4" s="1"/>
  <c r="I137" i="4"/>
  <c r="I96" i="4"/>
  <c r="I89" i="4"/>
  <c r="I52" i="4"/>
  <c r="I43" i="4"/>
  <c r="I74" i="4"/>
  <c r="I70" i="4"/>
  <c r="I37" i="4"/>
  <c r="I55" i="4"/>
  <c r="I29" i="4"/>
  <c r="I17" i="4"/>
  <c r="I19" i="4"/>
  <c r="I134" i="4"/>
  <c r="I117" i="4"/>
  <c r="I131" i="4"/>
  <c r="I100" i="4"/>
  <c r="I133" i="4"/>
  <c r="I145" i="4"/>
  <c r="R157" i="4" s="1"/>
  <c r="E3" i="1"/>
  <c r="E5" i="1"/>
  <c r="E6" i="1"/>
  <c r="J5" i="4" s="1"/>
  <c r="K5" i="4" s="1"/>
  <c r="L5" i="4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8" i="1"/>
  <c r="J88" i="4" s="1"/>
  <c r="K88" i="4" s="1"/>
  <c r="L88" i="4" s="1"/>
  <c r="E89" i="1"/>
  <c r="E90" i="1"/>
  <c r="E92" i="1"/>
  <c r="E93" i="1"/>
  <c r="E94" i="1"/>
  <c r="E95" i="1"/>
  <c r="E96" i="1"/>
  <c r="E97" i="1"/>
  <c r="E98" i="1"/>
  <c r="E99" i="1"/>
  <c r="E100" i="1"/>
  <c r="E101" i="1"/>
  <c r="E102" i="1"/>
  <c r="E103" i="1"/>
  <c r="E105" i="1"/>
  <c r="E106" i="1"/>
  <c r="J105" i="4" s="1"/>
  <c r="K105" i="4" s="1"/>
  <c r="L105" i="4" s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2" i="1"/>
  <c r="E134" i="1"/>
  <c r="E135" i="1"/>
  <c r="E136" i="1"/>
  <c r="E137" i="1"/>
  <c r="E138" i="1"/>
  <c r="E139" i="1"/>
  <c r="E140" i="1"/>
  <c r="E141" i="1"/>
  <c r="E142" i="1"/>
  <c r="E143" i="1"/>
  <c r="E144" i="1"/>
  <c r="E148" i="1"/>
  <c r="E149" i="1"/>
  <c r="J148" i="4" s="1"/>
  <c r="K148" i="4" s="1"/>
  <c r="L148" i="4" s="1"/>
  <c r="S160" i="4" s="1"/>
  <c r="E150" i="1"/>
  <c r="E152" i="1"/>
  <c r="J152" i="4" s="1"/>
  <c r="K152" i="4" s="1"/>
  <c r="L152" i="4" s="1"/>
  <c r="S164" i="4" s="1"/>
  <c r="E153" i="1"/>
  <c r="E154" i="1"/>
  <c r="E155" i="1"/>
  <c r="E156" i="1"/>
  <c r="J92" i="4" l="1"/>
  <c r="K92" i="4" s="1"/>
  <c r="L92" i="4" s="1"/>
  <c r="J134" i="4"/>
  <c r="K134" i="4" s="1"/>
  <c r="L134" i="4" s="1"/>
  <c r="J71" i="4"/>
  <c r="K71" i="4" s="1"/>
  <c r="L71" i="4" s="1"/>
  <c r="J99" i="4"/>
  <c r="K99" i="4" s="1"/>
  <c r="L99" i="4" s="1"/>
  <c r="J40" i="4"/>
  <c r="K40" i="4" s="1"/>
  <c r="L40" i="4" s="1"/>
  <c r="J156" i="4"/>
  <c r="K156" i="4" s="1"/>
  <c r="J144" i="4"/>
  <c r="K144" i="4" s="1"/>
  <c r="J136" i="4"/>
  <c r="K136" i="4" s="1"/>
  <c r="L136" i="4" s="1"/>
  <c r="J126" i="4"/>
  <c r="K126" i="4" s="1"/>
  <c r="L126" i="4" s="1"/>
  <c r="J118" i="4"/>
  <c r="K118" i="4" s="1"/>
  <c r="L118" i="4" s="1"/>
  <c r="J110" i="4"/>
  <c r="K110" i="4" s="1"/>
  <c r="L110" i="4" s="1"/>
  <c r="J101" i="4"/>
  <c r="K101" i="4" s="1"/>
  <c r="L101" i="4" s="1"/>
  <c r="J93" i="4"/>
  <c r="K93" i="4" s="1"/>
  <c r="L93" i="4" s="1"/>
  <c r="J83" i="4"/>
  <c r="K83" i="4" s="1"/>
  <c r="L83" i="4" s="1"/>
  <c r="J75" i="4"/>
  <c r="K75" i="4" s="1"/>
  <c r="L75" i="4" s="1"/>
  <c r="J66" i="4"/>
  <c r="K66" i="4" s="1"/>
  <c r="L66" i="4" s="1"/>
  <c r="J58" i="4"/>
  <c r="K58" i="4" s="1"/>
  <c r="L58" i="4" s="1"/>
  <c r="J50" i="4"/>
  <c r="K50" i="4" s="1"/>
  <c r="L50" i="4" s="1"/>
  <c r="J42" i="4"/>
  <c r="K42" i="4" s="1"/>
  <c r="L42" i="4" s="1"/>
  <c r="J34" i="4"/>
  <c r="K34" i="4" s="1"/>
  <c r="L34" i="4" s="1"/>
  <c r="J26" i="4"/>
  <c r="K26" i="4" s="1"/>
  <c r="L26" i="4" s="1"/>
  <c r="J18" i="4"/>
  <c r="K18" i="4" s="1"/>
  <c r="L18" i="4" s="1"/>
  <c r="J10" i="4"/>
  <c r="K10" i="4" s="1"/>
  <c r="L10" i="4" s="1"/>
  <c r="J155" i="4"/>
  <c r="K155" i="4" s="1"/>
  <c r="J143" i="4"/>
  <c r="K143" i="4" s="1"/>
  <c r="J135" i="4"/>
  <c r="K135" i="4" s="1"/>
  <c r="L135" i="4" s="1"/>
  <c r="J125" i="4"/>
  <c r="K125" i="4" s="1"/>
  <c r="L125" i="4" s="1"/>
  <c r="J117" i="4"/>
  <c r="K117" i="4" s="1"/>
  <c r="L117" i="4" s="1"/>
  <c r="J109" i="4"/>
  <c r="K109" i="4" s="1"/>
  <c r="L109" i="4" s="1"/>
  <c r="J100" i="4"/>
  <c r="K100" i="4" s="1"/>
  <c r="L100" i="4" s="1"/>
  <c r="J91" i="4"/>
  <c r="K91" i="4" s="1"/>
  <c r="L91" i="4" s="1"/>
  <c r="J82" i="4"/>
  <c r="K82" i="4" s="1"/>
  <c r="L82" i="4" s="1"/>
  <c r="J74" i="4"/>
  <c r="K74" i="4" s="1"/>
  <c r="L74" i="4" s="1"/>
  <c r="J65" i="4"/>
  <c r="K65" i="4" s="1"/>
  <c r="L65" i="4" s="1"/>
  <c r="J57" i="4"/>
  <c r="K57" i="4" s="1"/>
  <c r="L57" i="4" s="1"/>
  <c r="J49" i="4"/>
  <c r="K49" i="4" s="1"/>
  <c r="L49" i="4" s="1"/>
  <c r="J41" i="4"/>
  <c r="K41" i="4" s="1"/>
  <c r="L41" i="4" s="1"/>
  <c r="J33" i="4"/>
  <c r="K33" i="4" s="1"/>
  <c r="L33" i="4" s="1"/>
  <c r="J25" i="4"/>
  <c r="K25" i="4" s="1"/>
  <c r="L25" i="4" s="1"/>
  <c r="J17" i="4"/>
  <c r="K17" i="4" s="1"/>
  <c r="L17" i="4" s="1"/>
  <c r="J9" i="4"/>
  <c r="K9" i="4" s="1"/>
  <c r="L9" i="4" s="1"/>
  <c r="J142" i="4"/>
  <c r="K142" i="4" s="1"/>
  <c r="J8" i="4"/>
  <c r="K8" i="4" s="1"/>
  <c r="L8" i="4" s="1"/>
  <c r="J153" i="4"/>
  <c r="K153" i="4" s="1"/>
  <c r="J141" i="4"/>
  <c r="K141" i="4" s="1"/>
  <c r="L141" i="4" s="1"/>
  <c r="J131" i="4"/>
  <c r="K131" i="4" s="1"/>
  <c r="L131" i="4" s="1"/>
  <c r="J123" i="4"/>
  <c r="K123" i="4" s="1"/>
  <c r="L123" i="4" s="1"/>
  <c r="J115" i="4"/>
  <c r="K115" i="4" s="1"/>
  <c r="L115" i="4" s="1"/>
  <c r="J107" i="4"/>
  <c r="K107" i="4" s="1"/>
  <c r="L107" i="4" s="1"/>
  <c r="J98" i="4"/>
  <c r="K98" i="4" s="1"/>
  <c r="L98" i="4" s="1"/>
  <c r="J89" i="4"/>
  <c r="K89" i="4" s="1"/>
  <c r="L89" i="4" s="1"/>
  <c r="J80" i="4"/>
  <c r="K80" i="4" s="1"/>
  <c r="L80" i="4" s="1"/>
  <c r="J72" i="4"/>
  <c r="K72" i="4" s="1"/>
  <c r="L72" i="4" s="1"/>
  <c r="J63" i="4"/>
  <c r="K63" i="4" s="1"/>
  <c r="L63" i="4" s="1"/>
  <c r="J55" i="4"/>
  <c r="K55" i="4" s="1"/>
  <c r="L55" i="4" s="1"/>
  <c r="J47" i="4"/>
  <c r="K47" i="4" s="1"/>
  <c r="L47" i="4" s="1"/>
  <c r="J39" i="4"/>
  <c r="K39" i="4" s="1"/>
  <c r="L39" i="4" s="1"/>
  <c r="J31" i="4"/>
  <c r="K31" i="4" s="1"/>
  <c r="L31" i="4" s="1"/>
  <c r="J23" i="4"/>
  <c r="K23" i="4" s="1"/>
  <c r="L23" i="4" s="1"/>
  <c r="J15" i="4"/>
  <c r="K15" i="4" s="1"/>
  <c r="L15" i="4" s="1"/>
  <c r="J7" i="4"/>
  <c r="K7" i="4" s="1"/>
  <c r="L7" i="4" s="1"/>
  <c r="J133" i="4"/>
  <c r="K133" i="4" s="1"/>
  <c r="L133" i="4" s="1"/>
  <c r="J108" i="4"/>
  <c r="K108" i="4" s="1"/>
  <c r="L108" i="4" s="1"/>
  <c r="J81" i="4"/>
  <c r="K81" i="4" s="1"/>
  <c r="L81" i="4" s="1"/>
  <c r="J16" i="4"/>
  <c r="K16" i="4" s="1"/>
  <c r="L16" i="4" s="1"/>
  <c r="J114" i="4"/>
  <c r="K114" i="4" s="1"/>
  <c r="L114" i="4" s="1"/>
  <c r="J106" i="4"/>
  <c r="K106" i="4" s="1"/>
  <c r="L106" i="4" s="1"/>
  <c r="J97" i="4"/>
  <c r="K97" i="4" s="1"/>
  <c r="L97" i="4" s="1"/>
  <c r="J87" i="4"/>
  <c r="K87" i="4" s="1"/>
  <c r="L87" i="4" s="1"/>
  <c r="J79" i="4"/>
  <c r="K79" i="4" s="1"/>
  <c r="L79" i="4" s="1"/>
  <c r="J70" i="4"/>
  <c r="K70" i="4" s="1"/>
  <c r="L70" i="4" s="1"/>
  <c r="J62" i="4"/>
  <c r="K62" i="4" s="1"/>
  <c r="L62" i="4" s="1"/>
  <c r="J54" i="4"/>
  <c r="K54" i="4" s="1"/>
  <c r="L54" i="4" s="1"/>
  <c r="J46" i="4"/>
  <c r="K46" i="4" s="1"/>
  <c r="L46" i="4" s="1"/>
  <c r="J38" i="4"/>
  <c r="K38" i="4" s="1"/>
  <c r="L38" i="4" s="1"/>
  <c r="J30" i="4"/>
  <c r="K30" i="4" s="1"/>
  <c r="L30" i="4" s="1"/>
  <c r="J22" i="4"/>
  <c r="K22" i="4" s="1"/>
  <c r="L22" i="4" s="1"/>
  <c r="J14" i="4"/>
  <c r="K14" i="4" s="1"/>
  <c r="L14" i="4" s="1"/>
  <c r="J6" i="4"/>
  <c r="K6" i="4" s="1"/>
  <c r="L6" i="4" s="1"/>
  <c r="J154" i="4"/>
  <c r="K154" i="4" s="1"/>
  <c r="J73" i="4"/>
  <c r="K73" i="4" s="1"/>
  <c r="L73" i="4" s="1"/>
  <c r="J64" i="4"/>
  <c r="K64" i="4" s="1"/>
  <c r="L64" i="4" s="1"/>
  <c r="J56" i="4"/>
  <c r="K56" i="4" s="1"/>
  <c r="L56" i="4" s="1"/>
  <c r="J48" i="4"/>
  <c r="K48" i="4" s="1"/>
  <c r="L48" i="4" s="1"/>
  <c r="J32" i="4"/>
  <c r="K32" i="4" s="1"/>
  <c r="L32" i="4" s="1"/>
  <c r="J151" i="4"/>
  <c r="K151" i="4" s="1"/>
  <c r="J130" i="4"/>
  <c r="K130" i="4" s="1"/>
  <c r="L130" i="4" s="1"/>
  <c r="J150" i="4"/>
  <c r="K150" i="4" s="1"/>
  <c r="J139" i="4"/>
  <c r="K139" i="4" s="1"/>
  <c r="L139" i="4" s="1"/>
  <c r="J129" i="4"/>
  <c r="K129" i="4" s="1"/>
  <c r="L129" i="4" s="1"/>
  <c r="J121" i="4"/>
  <c r="K121" i="4" s="1"/>
  <c r="L121" i="4" s="1"/>
  <c r="J113" i="4"/>
  <c r="K113" i="4" s="1"/>
  <c r="L113" i="4" s="1"/>
  <c r="J104" i="4"/>
  <c r="K104" i="4" s="1"/>
  <c r="L104" i="4" s="1"/>
  <c r="J96" i="4"/>
  <c r="K96" i="4" s="1"/>
  <c r="L96" i="4" s="1"/>
  <c r="J86" i="4"/>
  <c r="K86" i="4" s="1"/>
  <c r="L86" i="4" s="1"/>
  <c r="J78" i="4"/>
  <c r="K78" i="4" s="1"/>
  <c r="L78" i="4" s="1"/>
  <c r="J69" i="4"/>
  <c r="K69" i="4" s="1"/>
  <c r="L69" i="4" s="1"/>
  <c r="J61" i="4"/>
  <c r="K61" i="4" s="1"/>
  <c r="L61" i="4" s="1"/>
  <c r="J53" i="4"/>
  <c r="K53" i="4" s="1"/>
  <c r="L53" i="4" s="1"/>
  <c r="J45" i="4"/>
  <c r="K45" i="4" s="1"/>
  <c r="L45" i="4" s="1"/>
  <c r="J37" i="4"/>
  <c r="K37" i="4" s="1"/>
  <c r="L37" i="4" s="1"/>
  <c r="J29" i="4"/>
  <c r="K29" i="4" s="1"/>
  <c r="L29" i="4" s="1"/>
  <c r="J21" i="4"/>
  <c r="K21" i="4" s="1"/>
  <c r="L21" i="4" s="1"/>
  <c r="J13" i="4"/>
  <c r="K13" i="4" s="1"/>
  <c r="L13" i="4" s="1"/>
  <c r="J4" i="4"/>
  <c r="K4" i="4" s="1"/>
  <c r="L4" i="4" s="1"/>
  <c r="J90" i="4"/>
  <c r="K90" i="4" s="1"/>
  <c r="L90" i="4" s="1"/>
  <c r="J24" i="4"/>
  <c r="K24" i="4" s="1"/>
  <c r="L24" i="4" s="1"/>
  <c r="J122" i="4"/>
  <c r="K122" i="4" s="1"/>
  <c r="L122" i="4" s="1"/>
  <c r="J149" i="4"/>
  <c r="K149" i="4" s="1"/>
  <c r="J138" i="4"/>
  <c r="K138" i="4" s="1"/>
  <c r="L138" i="4" s="1"/>
  <c r="J128" i="4"/>
  <c r="K128" i="4" s="1"/>
  <c r="L128" i="4" s="1"/>
  <c r="J120" i="4"/>
  <c r="K120" i="4" s="1"/>
  <c r="L120" i="4" s="1"/>
  <c r="J112" i="4"/>
  <c r="K112" i="4" s="1"/>
  <c r="L112" i="4" s="1"/>
  <c r="J103" i="4"/>
  <c r="K103" i="4" s="1"/>
  <c r="L103" i="4" s="1"/>
  <c r="J95" i="4"/>
  <c r="K95" i="4" s="1"/>
  <c r="L95" i="4" s="1"/>
  <c r="J85" i="4"/>
  <c r="K85" i="4" s="1"/>
  <c r="L85" i="4" s="1"/>
  <c r="J77" i="4"/>
  <c r="K77" i="4" s="1"/>
  <c r="L77" i="4" s="1"/>
  <c r="J68" i="4"/>
  <c r="K68" i="4" s="1"/>
  <c r="L68" i="4" s="1"/>
  <c r="J60" i="4"/>
  <c r="K60" i="4" s="1"/>
  <c r="L60" i="4" s="1"/>
  <c r="J52" i="4"/>
  <c r="K52" i="4" s="1"/>
  <c r="L52" i="4" s="1"/>
  <c r="J44" i="4"/>
  <c r="K44" i="4" s="1"/>
  <c r="L44" i="4" s="1"/>
  <c r="J36" i="4"/>
  <c r="K36" i="4" s="1"/>
  <c r="L36" i="4" s="1"/>
  <c r="J28" i="4"/>
  <c r="K28" i="4" s="1"/>
  <c r="L28" i="4" s="1"/>
  <c r="J20" i="4"/>
  <c r="K20" i="4" s="1"/>
  <c r="L20" i="4" s="1"/>
  <c r="J12" i="4"/>
  <c r="K12" i="4" s="1"/>
  <c r="L12" i="4" s="1"/>
  <c r="J116" i="4"/>
  <c r="K116" i="4" s="1"/>
  <c r="L116" i="4" s="1"/>
  <c r="J140" i="4"/>
  <c r="K140" i="4" s="1"/>
  <c r="L140" i="4" s="1"/>
  <c r="J145" i="4"/>
  <c r="K145" i="4" s="1"/>
  <c r="J137" i="4"/>
  <c r="K137" i="4" s="1"/>
  <c r="L137" i="4" s="1"/>
  <c r="J127" i="4"/>
  <c r="K127" i="4" s="1"/>
  <c r="L127" i="4" s="1"/>
  <c r="J119" i="4"/>
  <c r="K119" i="4" s="1"/>
  <c r="L119" i="4" s="1"/>
  <c r="J111" i="4"/>
  <c r="K111" i="4" s="1"/>
  <c r="L111" i="4" s="1"/>
  <c r="J102" i="4"/>
  <c r="K102" i="4" s="1"/>
  <c r="L102" i="4" s="1"/>
  <c r="J94" i="4"/>
  <c r="K94" i="4" s="1"/>
  <c r="L94" i="4" s="1"/>
  <c r="J84" i="4"/>
  <c r="K84" i="4" s="1"/>
  <c r="L84" i="4" s="1"/>
  <c r="J76" i="4"/>
  <c r="K76" i="4" s="1"/>
  <c r="L76" i="4" s="1"/>
  <c r="J67" i="4"/>
  <c r="K67" i="4" s="1"/>
  <c r="L67" i="4" s="1"/>
  <c r="J59" i="4"/>
  <c r="K59" i="4" s="1"/>
  <c r="L59" i="4" s="1"/>
  <c r="J51" i="4"/>
  <c r="K51" i="4" s="1"/>
  <c r="L51" i="4" s="1"/>
  <c r="J43" i="4"/>
  <c r="K43" i="4" s="1"/>
  <c r="L43" i="4" s="1"/>
  <c r="J35" i="4"/>
  <c r="K35" i="4" s="1"/>
  <c r="L35" i="4" s="1"/>
  <c r="J27" i="4"/>
  <c r="K27" i="4" s="1"/>
  <c r="L27" i="4" s="1"/>
  <c r="J19" i="4"/>
  <c r="K19" i="4" s="1"/>
  <c r="L19" i="4" s="1"/>
  <c r="J11" i="4"/>
  <c r="K11" i="4" s="1"/>
  <c r="L11" i="4" s="1"/>
  <c r="J124" i="4"/>
  <c r="K124" i="4" s="1"/>
  <c r="L124" i="4" s="1"/>
  <c r="L150" i="4" l="1"/>
  <c r="S162" i="4" s="1"/>
  <c r="L142" i="4"/>
  <c r="S154" i="4" s="1"/>
  <c r="L155" i="4"/>
  <c r="S167" i="4" s="1"/>
  <c r="M36" i="4"/>
  <c r="M29" i="4"/>
  <c r="M72" i="4"/>
  <c r="M155" i="4"/>
  <c r="T167" i="4" s="1"/>
  <c r="L151" i="4"/>
  <c r="S163" i="4" s="1"/>
  <c r="M70" i="4"/>
  <c r="M153" i="4"/>
  <c r="T165" i="4" s="1"/>
  <c r="L143" i="4"/>
  <c r="S155" i="4" s="1"/>
  <c r="M23" i="4"/>
  <c r="L144" i="4"/>
  <c r="S156" i="4" s="1"/>
  <c r="M47" i="4"/>
  <c r="M34" i="4"/>
  <c r="M115" i="4"/>
  <c r="M27" i="4"/>
  <c r="L154" i="4"/>
  <c r="S166" i="4" s="1"/>
  <c r="M124" i="4"/>
  <c r="M126" i="4"/>
  <c r="M146" i="4"/>
  <c r="T158" i="4" s="1"/>
  <c r="M46" i="4"/>
  <c r="M33" i="4"/>
  <c r="M95" i="4"/>
  <c r="M114" i="4"/>
  <c r="M65" i="4"/>
  <c r="M89" i="4"/>
  <c r="M74" i="4"/>
  <c r="M76" i="4"/>
  <c r="M25" i="4"/>
  <c r="M139" i="4"/>
  <c r="M108" i="4"/>
  <c r="M107" i="4"/>
  <c r="M101" i="4"/>
  <c r="M103" i="4"/>
  <c r="M147" i="4"/>
  <c r="T159" i="4" s="1"/>
  <c r="M21" i="4"/>
  <c r="M100" i="4"/>
  <c r="M51" i="4"/>
  <c r="M129" i="4"/>
  <c r="M88" i="4"/>
  <c r="M24" i="4"/>
  <c r="M92" i="4"/>
  <c r="M111" i="4"/>
  <c r="M97" i="4"/>
  <c r="M40" i="4"/>
  <c r="M49" i="4"/>
  <c r="M119" i="4"/>
  <c r="M53" i="4"/>
  <c r="M64" i="4"/>
  <c r="M12" i="4"/>
  <c r="M78" i="4"/>
  <c r="M54" i="4"/>
  <c r="M122" i="4"/>
  <c r="M31" i="4"/>
  <c r="M142" i="4"/>
  <c r="T154" i="4" s="1"/>
  <c r="M94" i="4"/>
  <c r="M57" i="4"/>
  <c r="M154" i="4"/>
  <c r="T166" i="4" s="1"/>
  <c r="M18" i="4"/>
  <c r="M83" i="4"/>
  <c r="M35" i="4"/>
  <c r="M102" i="4"/>
  <c r="M20" i="4"/>
  <c r="M85" i="4"/>
  <c r="M61" i="4"/>
  <c r="M104" i="4"/>
  <c r="M77" i="4"/>
  <c r="M62" i="4"/>
  <c r="M130" i="4"/>
  <c r="M39" i="4"/>
  <c r="M106" i="4"/>
  <c r="M41" i="4"/>
  <c r="M16" i="4"/>
  <c r="M81" i="4"/>
  <c r="M82" i="4"/>
  <c r="M17" i="4"/>
  <c r="M26" i="4"/>
  <c r="M91" i="4"/>
  <c r="M43" i="4"/>
  <c r="M110" i="4"/>
  <c r="M28" i="4"/>
  <c r="M93" i="4"/>
  <c r="M113" i="4"/>
  <c r="M69" i="4"/>
  <c r="M152" i="4"/>
  <c r="T164" i="4" s="1"/>
  <c r="L153" i="4"/>
  <c r="S165" i="4" s="1"/>
  <c r="M14" i="4"/>
  <c r="M79" i="4"/>
  <c r="M148" i="4"/>
  <c r="T160" i="4" s="1"/>
  <c r="M55" i="4"/>
  <c r="M123" i="4"/>
  <c r="M90" i="4"/>
  <c r="M32" i="4"/>
  <c r="M99" i="4"/>
  <c r="M133" i="4"/>
  <c r="M73" i="4"/>
  <c r="M42" i="4"/>
  <c r="M109" i="4"/>
  <c r="M59" i="4"/>
  <c r="M127" i="4"/>
  <c r="M44" i="4"/>
  <c r="M112" i="4"/>
  <c r="M13" i="4"/>
  <c r="M86" i="4"/>
  <c r="M137" i="4"/>
  <c r="M22" i="4"/>
  <c r="M87" i="4"/>
  <c r="M150" i="4"/>
  <c r="T162" i="4" s="1"/>
  <c r="M63" i="4"/>
  <c r="M131" i="4"/>
  <c r="M151" i="4"/>
  <c r="T163" i="4" s="1"/>
  <c r="M117" i="4"/>
  <c r="M50" i="4"/>
  <c r="M134" i="4"/>
  <c r="M67" i="4"/>
  <c r="M135" i="4"/>
  <c r="M52" i="4"/>
  <c r="M120" i="4"/>
  <c r="M138" i="4"/>
  <c r="L156" i="4"/>
  <c r="S168" i="4" s="1"/>
  <c r="M30" i="4"/>
  <c r="M96" i="4"/>
  <c r="M98" i="4"/>
  <c r="M71" i="4"/>
  <c r="M141" i="4"/>
  <c r="M125" i="4"/>
  <c r="M48" i="4"/>
  <c r="M116" i="4"/>
  <c r="M144" i="4"/>
  <c r="T156" i="4" s="1"/>
  <c r="M143" i="4"/>
  <c r="T155" i="4" s="1"/>
  <c r="M58" i="4"/>
  <c r="M10" i="4"/>
  <c r="M75" i="4"/>
  <c r="M145" i="4"/>
  <c r="T157" i="4" s="1"/>
  <c r="M60" i="4"/>
  <c r="M128" i="4"/>
  <c r="M37" i="4"/>
  <c r="M121" i="4"/>
  <c r="L149" i="4"/>
  <c r="S161" i="4" s="1"/>
  <c r="L145" i="4"/>
  <c r="S157" i="4" s="1"/>
  <c r="M38" i="4"/>
  <c r="M105" i="4"/>
  <c r="M15" i="4"/>
  <c r="M80" i="4"/>
  <c r="M149" i="4"/>
  <c r="T161" i="4" s="1"/>
  <c r="M56" i="4"/>
  <c r="M132" i="4"/>
  <c r="M11" i="4"/>
  <c r="M118" i="4"/>
  <c r="M66" i="4"/>
  <c r="M19" i="4"/>
  <c r="M84" i="4"/>
  <c r="M156" i="4"/>
  <c r="T168" i="4" s="1"/>
  <c r="M68" i="4"/>
  <c r="M136" i="4"/>
  <c r="M45" i="4"/>
  <c r="M140" i="4"/>
</calcChain>
</file>

<file path=xl/sharedStrings.xml><?xml version="1.0" encoding="utf-8"?>
<sst xmlns="http://schemas.openxmlformats.org/spreadsheetml/2006/main" count="230" uniqueCount="146">
  <si>
    <t>Mintavétel dátuma</t>
  </si>
  <si>
    <t>2022 01 12</t>
  </si>
  <si>
    <t>-</t>
  </si>
  <si>
    <t>2022 01 14</t>
  </si>
  <si>
    <t>2022 01 15</t>
  </si>
  <si>
    <t>2022 01 16</t>
  </si>
  <si>
    <t>2022 01 17</t>
  </si>
  <si>
    <t>2022 01 18</t>
  </si>
  <si>
    <t>2022 01 19</t>
  </si>
  <si>
    <t>2022 01 20</t>
  </si>
  <si>
    <t>2022 01 21</t>
  </si>
  <si>
    <t>2022 01 22</t>
  </si>
  <si>
    <t>2022 01 23</t>
  </si>
  <si>
    <t>2022 01 24</t>
  </si>
  <si>
    <t>2022 01 25</t>
  </si>
  <si>
    <t>2022 01 26</t>
  </si>
  <si>
    <t>2022 01 27</t>
  </si>
  <si>
    <t xml:space="preserve">2022 01 28 </t>
  </si>
  <si>
    <t>2022 01 29</t>
  </si>
  <si>
    <t>2022 01 30</t>
  </si>
  <si>
    <t>2022 01 31</t>
  </si>
  <si>
    <t>2022 02 01</t>
  </si>
  <si>
    <t>2022 02 02</t>
  </si>
  <si>
    <t>2022 02 03</t>
  </si>
  <si>
    <t>2022 02 04</t>
  </si>
  <si>
    <t>2022 02 05</t>
  </si>
  <si>
    <t>2022 02 06</t>
  </si>
  <si>
    <t xml:space="preserve">2022 02 07 </t>
  </si>
  <si>
    <t xml:space="preserve">2022 02 08 </t>
  </si>
  <si>
    <t>2022 02 09</t>
  </si>
  <si>
    <t>2022 02 10</t>
  </si>
  <si>
    <t>2022 02 12</t>
  </si>
  <si>
    <t>2022 02 13</t>
  </si>
  <si>
    <t>2022 02 14</t>
  </si>
  <si>
    <t>2022 02 15</t>
  </si>
  <si>
    <t>2022 02 16</t>
  </si>
  <si>
    <t>2022 02 17</t>
  </si>
  <si>
    <t xml:space="preserve">2022 02 18 </t>
  </si>
  <si>
    <t>2022 02 19</t>
  </si>
  <si>
    <t>2022 02 20</t>
  </si>
  <si>
    <t>2022 02 21</t>
  </si>
  <si>
    <t>2022 02 22</t>
  </si>
  <si>
    <t>2022 02 23</t>
  </si>
  <si>
    <t>2022 02 24</t>
  </si>
  <si>
    <t>2022 02 25</t>
  </si>
  <si>
    <t>2022 02 26</t>
  </si>
  <si>
    <t>2022 02 27</t>
  </si>
  <si>
    <t>2022 02 28</t>
  </si>
  <si>
    <t>2022 03 01</t>
  </si>
  <si>
    <t>2022 03 02</t>
  </si>
  <si>
    <t>2022 03 03</t>
  </si>
  <si>
    <t>2022 03 04</t>
  </si>
  <si>
    <t>2022 03 05</t>
  </si>
  <si>
    <t>2022 03 06</t>
  </si>
  <si>
    <t>2022 03 07</t>
  </si>
  <si>
    <t>2022 03 08</t>
  </si>
  <si>
    <t>2022 03 09</t>
  </si>
  <si>
    <t>2022 03 10</t>
  </si>
  <si>
    <t>2022 03 11</t>
  </si>
  <si>
    <t>2022 03 12</t>
  </si>
  <si>
    <t>2022 03 13</t>
  </si>
  <si>
    <t>2022 03 14</t>
  </si>
  <si>
    <t>2022 03 15</t>
  </si>
  <si>
    <t>2022 03 16</t>
  </si>
  <si>
    <t>2022 03 17</t>
  </si>
  <si>
    <t>2022 03 18</t>
  </si>
  <si>
    <t>2022 03 19</t>
  </si>
  <si>
    <t>2022 03 20</t>
  </si>
  <si>
    <t>2022 03 21</t>
  </si>
  <si>
    <t>2022 03 22</t>
  </si>
  <si>
    <t>2022 03 23</t>
  </si>
  <si>
    <t>2022 03 24</t>
  </si>
  <si>
    <t>2022 03 25</t>
  </si>
  <si>
    <t>2022 03 26</t>
  </si>
  <si>
    <t>2022 03 27</t>
  </si>
  <si>
    <t>2022 03 28</t>
  </si>
  <si>
    <t>2022 03 29</t>
  </si>
  <si>
    <t>2022 03 30</t>
  </si>
  <si>
    <t>2022 03 31</t>
  </si>
  <si>
    <t>2022 04 01</t>
  </si>
  <si>
    <t>2022 04 02</t>
  </si>
  <si>
    <t>2022 04 03</t>
  </si>
  <si>
    <t>2022 04 04</t>
  </si>
  <si>
    <t>2022 04 05</t>
  </si>
  <si>
    <t>2022 04 06</t>
  </si>
  <si>
    <t>2022 04 07</t>
  </si>
  <si>
    <t>2022 04 08</t>
  </si>
  <si>
    <t>2022 04 09</t>
  </si>
  <si>
    <t>2022 04 10</t>
  </si>
  <si>
    <t>2022 04 11</t>
  </si>
  <si>
    <t>2022 04 12</t>
  </si>
  <si>
    <t>2022 04 13</t>
  </si>
  <si>
    <t>2022 04 14</t>
  </si>
  <si>
    <t>2022 04 15</t>
  </si>
  <si>
    <t>2022 04 16</t>
  </si>
  <si>
    <t>2022 04 17</t>
  </si>
  <si>
    <t>2022 04 18</t>
  </si>
  <si>
    <t>2022 04 19</t>
  </si>
  <si>
    <t>2022 04 20</t>
  </si>
  <si>
    <t>2022 04 21</t>
  </si>
  <si>
    <t>2022 04 22</t>
  </si>
  <si>
    <t>2022 04 23</t>
  </si>
  <si>
    <t>2022 04 24</t>
  </si>
  <si>
    <t>2022 04 25</t>
  </si>
  <si>
    <t>2022 04 26</t>
  </si>
  <si>
    <t>2022 04 27</t>
  </si>
  <si>
    <t>2022 04 28</t>
  </si>
  <si>
    <t>2022 04 29</t>
  </si>
  <si>
    <t>2022 04 30</t>
  </si>
  <si>
    <t>2022 05 01</t>
  </si>
  <si>
    <t>2022 05 02</t>
  </si>
  <si>
    <t>2022 05 03</t>
  </si>
  <si>
    <t>2022 05 04</t>
  </si>
  <si>
    <t>2022 05 05</t>
  </si>
  <si>
    <t>2022 05 06</t>
  </si>
  <si>
    <t>2022 05 07</t>
  </si>
  <si>
    <t>2022 05 08</t>
  </si>
  <si>
    <t>2022 05 09</t>
  </si>
  <si>
    <t>2022 05 10</t>
  </si>
  <si>
    <t>2022 05 11</t>
  </si>
  <si>
    <t>2022 05 12</t>
  </si>
  <si>
    <t>2022 05 13</t>
  </si>
  <si>
    <t>2022 05 14</t>
  </si>
  <si>
    <t>2022 05 15</t>
  </si>
  <si>
    <t>Dátum</t>
  </si>
  <si>
    <t xml:space="preserve">  </t>
  </si>
  <si>
    <t>kommulált 7 napos átlag</t>
  </si>
  <si>
    <t xml:space="preserve"> kommulált 7 napos átlag</t>
  </si>
  <si>
    <t>Lenti fogyás</t>
  </si>
  <si>
    <t>Lenti koncentráció (%)</t>
  </si>
  <si>
    <t>Fenti fogyás</t>
  </si>
  <si>
    <t>Fenti koncentráció (%)</t>
  </si>
  <si>
    <t xml:space="preserve">ha nincs adat az adott sorban, akkor is "hiányzik"-ot írjon ki. </t>
  </si>
  <si>
    <t>Lenti fogyás - SMA 7</t>
  </si>
  <si>
    <t>Lenti fogyás2</t>
  </si>
  <si>
    <t>Fenti fogyás2</t>
  </si>
  <si>
    <t>Fenti fogyás - SMA 7</t>
  </si>
  <si>
    <t>oszlopok száma</t>
  </si>
  <si>
    <t>7 napos mozgóátlag és arra van rátéve a lineáris trendvonal</t>
  </si>
  <si>
    <t xml:space="preserve"> (#Értékből-&gt; #Hiányzik)</t>
  </si>
  <si>
    <t>Lenti fogyás3</t>
  </si>
  <si>
    <t>Fenti fogyás3</t>
  </si>
  <si>
    <t xml:space="preserve"> (ha nincs adat-&gt; #Hiányzik)</t>
  </si>
  <si>
    <t>Napi adatok, rátéve lineáris trendvonal</t>
  </si>
  <si>
    <t xml:space="preserve">ELŐREMENŐ </t>
  </si>
  <si>
    <t>Ssz.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</si>
</sst>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rgb="FF000000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6" xfId="0" applyFill="1" applyBorder="1" applyAlignment="1">
      <alignment horizontal="center" vertical="top" wrapText="1"/>
    </xf>
    <xf numFmtId="164" fontId="1" fillId="4" borderId="6" xfId="0" applyNumberFormat="1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20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5" borderId="13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0" fontId="0" fillId="4" borderId="0" xfId="0" applyFill="1" applyAlignment="1">
      <alignment wrapText="1"/>
    </xf>
    <xf numFmtId="0" fontId="4" fillId="3" borderId="14" xfId="0" applyFont="1" applyFill="1" applyBorder="1" applyAlignment="1">
      <alignment wrapText="1"/>
    </xf>
    <xf numFmtId="0" fontId="4" fillId="7" borderId="14" xfId="0" applyFont="1" applyFill="1" applyBorder="1" applyAlignment="1">
      <alignment wrapText="1"/>
    </xf>
    <xf numFmtId="0" fontId="0" fillId="0" borderId="0" xfId="0" quotePrefix="1"/>
    <xf numFmtId="0" fontId="4" fillId="11" borderId="14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0" fillId="0" borderId="0" xfId="0" quotePrefix="1" applyNumberForma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ál" xfId="0" builtinId="0"/>
  </cellStyles>
  <dxfs count="39">
    <dxf>
      <numFmt numFmtId="0" formatCode="General"/>
    </dxf>
    <dxf>
      <numFmt numFmtId="0" formatCode="General"/>
    </dxf>
    <dxf>
      <numFmt numFmtId="19" formatCode="yyyy/mm/dd"/>
    </dxf>
    <dxf>
      <numFmt numFmtId="0" formatCode="General"/>
    </dxf>
    <dxf>
      <alignment horizontal="center" vertical="center" textRotation="0" wrapText="1" indent="0" justifyLastLine="0" shrinkToFit="0" readingOrder="0"/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top" textRotation="0" wrapText="1" indent="0" justifyLastLine="0" shrinkToFit="0" readingOrder="0"/>
      <border diagonalUp="0" diagonalDown="0" outline="0">
        <left style="thick">
          <color auto="1"/>
        </left>
        <right style="thick">
          <color auto="1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D2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Lenti/fenti koncentráció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seged_tbl!$Q$153</c:f>
              <c:strCache>
                <c:ptCount val="1"/>
                <c:pt idx="0">
                  <c:v>Lenti fogyás3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name>Lenti - trend</c:name>
            <c:spPr>
              <a:ln w="25400" cap="rnd">
                <a:solidFill>
                  <a:srgbClr val="00B0F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seged_tbl!$P$154:$P$168</c:f>
              <c:numCache>
                <c:formatCode>m/d/yyyy</c:formatCode>
                <c:ptCount val="15"/>
                <c:pt idx="0">
                  <c:v>44700</c:v>
                </c:pt>
                <c:pt idx="1">
                  <c:v>44702</c:v>
                </c:pt>
                <c:pt idx="2">
                  <c:v>44704</c:v>
                </c:pt>
                <c:pt idx="3">
                  <c:v>44705</c:v>
                </c:pt>
                <c:pt idx="4">
                  <c:v>44706</c:v>
                </c:pt>
                <c:pt idx="5">
                  <c:v>44708</c:v>
                </c:pt>
                <c:pt idx="6">
                  <c:v>44709</c:v>
                </c:pt>
                <c:pt idx="7">
                  <c:v>44710</c:v>
                </c:pt>
                <c:pt idx="8">
                  <c:v>44711</c:v>
                </c:pt>
                <c:pt idx="9">
                  <c:v>44712</c:v>
                </c:pt>
                <c:pt idx="10">
                  <c:v>44713</c:v>
                </c:pt>
                <c:pt idx="11">
                  <c:v>44714</c:v>
                </c:pt>
                <c:pt idx="12">
                  <c:v>44720</c:v>
                </c:pt>
                <c:pt idx="13">
                  <c:v>44723</c:v>
                </c:pt>
                <c:pt idx="14">
                  <c:v>44726</c:v>
                </c:pt>
              </c:numCache>
            </c:numRef>
          </c:cat>
          <c:val>
            <c:numRef>
              <c:f>seged_tbl!$Q$154:$Q$168</c:f>
              <c:numCache>
                <c:formatCode>General</c:formatCode>
                <c:ptCount val="15"/>
                <c:pt idx="0">
                  <c:v>0.97</c:v>
                </c:pt>
                <c:pt idx="1">
                  <c:v>1.6300000000000001</c:v>
                </c:pt>
                <c:pt idx="2">
                  <c:v>1.52</c:v>
                </c:pt>
                <c:pt idx="3">
                  <c:v>1.56</c:v>
                </c:pt>
                <c:pt idx="4">
                  <c:v>1.3</c:v>
                </c:pt>
                <c:pt idx="5">
                  <c:v>1.4000000000000001</c:v>
                </c:pt>
                <c:pt idx="6">
                  <c:v>1.56</c:v>
                </c:pt>
                <c:pt idx="7">
                  <c:v>1.57</c:v>
                </c:pt>
                <c:pt idx="8">
                  <c:v>1.54</c:v>
                </c:pt>
                <c:pt idx="9">
                  <c:v>1.6</c:v>
                </c:pt>
                <c:pt idx="10">
                  <c:v>1.74</c:v>
                </c:pt>
                <c:pt idx="11">
                  <c:v>1.6300000000000001</c:v>
                </c:pt>
                <c:pt idx="12">
                  <c:v>1.74</c:v>
                </c:pt>
                <c:pt idx="13">
                  <c:v>1.6300000000000001</c:v>
                </c:pt>
                <c:pt idx="14">
                  <c:v>1.2800000000000002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D-4C70-8611-69C4FD3F700C}"/>
            </c:ext>
          </c:extLst>
        </c:ser>
        <c:ser>
          <c:idx val="1"/>
          <c:order val="1"/>
          <c:tx>
            <c:strRef>
              <c:f>seged_tbl!$S$153</c:f>
              <c:strCache>
                <c:ptCount val="1"/>
                <c:pt idx="0">
                  <c:v>Fenti fogyás3</c:v>
                </c:pt>
              </c:strCache>
            </c:strRef>
          </c:tx>
          <c:spPr>
            <a:ln w="222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name>Fenti trend</c:name>
            <c:spPr>
              <a:ln w="28575" cap="rnd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seged_tbl!$P$154:$P$168</c:f>
              <c:numCache>
                <c:formatCode>m/d/yyyy</c:formatCode>
                <c:ptCount val="15"/>
                <c:pt idx="0">
                  <c:v>44700</c:v>
                </c:pt>
                <c:pt idx="1">
                  <c:v>44702</c:v>
                </c:pt>
                <c:pt idx="2">
                  <c:v>44704</c:v>
                </c:pt>
                <c:pt idx="3">
                  <c:v>44705</c:v>
                </c:pt>
                <c:pt idx="4">
                  <c:v>44706</c:v>
                </c:pt>
                <c:pt idx="5">
                  <c:v>44708</c:v>
                </c:pt>
                <c:pt idx="6">
                  <c:v>44709</c:v>
                </c:pt>
                <c:pt idx="7">
                  <c:v>44710</c:v>
                </c:pt>
                <c:pt idx="8">
                  <c:v>44711</c:v>
                </c:pt>
                <c:pt idx="9">
                  <c:v>44712</c:v>
                </c:pt>
                <c:pt idx="10">
                  <c:v>44713</c:v>
                </c:pt>
                <c:pt idx="11">
                  <c:v>44714</c:v>
                </c:pt>
                <c:pt idx="12">
                  <c:v>44720</c:v>
                </c:pt>
                <c:pt idx="13">
                  <c:v>44723</c:v>
                </c:pt>
                <c:pt idx="14">
                  <c:v>44726</c:v>
                </c:pt>
              </c:numCache>
            </c:numRef>
          </c:cat>
          <c:val>
            <c:numRef>
              <c:f>seged_tbl!$S$154:$S$168</c:f>
              <c:numCache>
                <c:formatCode>General</c:formatCode>
                <c:ptCount val="15"/>
                <c:pt idx="0">
                  <c:v>1.54</c:v>
                </c:pt>
                <c:pt idx="1">
                  <c:v>1.62</c:v>
                </c:pt>
                <c:pt idx="2">
                  <c:v>1.4000000000000001</c:v>
                </c:pt>
                <c:pt idx="3">
                  <c:v>1.6800000000000002</c:v>
                </c:pt>
                <c:pt idx="4">
                  <c:v>2.08</c:v>
                </c:pt>
                <c:pt idx="5">
                  <c:v>1.58</c:v>
                </c:pt>
                <c:pt idx="6">
                  <c:v>1.54</c:v>
                </c:pt>
                <c:pt idx="7">
                  <c:v>1.31</c:v>
                </c:pt>
                <c:pt idx="8">
                  <c:v>1.2300000000000002</c:v>
                </c:pt>
                <c:pt idx="9">
                  <c:v>1.87</c:v>
                </c:pt>
                <c:pt idx="10">
                  <c:v>1.3800000000000001</c:v>
                </c:pt>
                <c:pt idx="11">
                  <c:v>2.06</c:v>
                </c:pt>
                <c:pt idx="12">
                  <c:v>1.51</c:v>
                </c:pt>
                <c:pt idx="13">
                  <c:v>1.36</c:v>
                </c:pt>
                <c:pt idx="14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7D-4C70-8611-69C4FD3F7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8910784"/>
        <c:axId val="-148918400"/>
      </c:lineChart>
      <c:dateAx>
        <c:axId val="-1489107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48918400"/>
        <c:crosses val="autoZero"/>
        <c:auto val="1"/>
        <c:lblOffset val="100"/>
        <c:baseTimeUnit val="days"/>
      </c:dateAx>
      <c:valAx>
        <c:axId val="-14891840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4891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400" b="0" i="0" baseline="0">
                <a:effectLst/>
              </a:rPr>
              <a:t>Lenti/fenti koncentráció</a:t>
            </a:r>
            <a:endParaRPr lang="hu-HU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seged_tbl!$R$153</c:f>
              <c:strCache>
                <c:ptCount val="1"/>
                <c:pt idx="0">
                  <c:v>Lenti fogyás - SMA 7</c:v>
                </c:pt>
              </c:strCache>
            </c:strRef>
          </c:tx>
          <c:spPr>
            <a:ln w="222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25400" cap="rnd">
                <a:solidFill>
                  <a:srgbClr val="00B0F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seged_tbl!$P$154:$P$168</c:f>
              <c:numCache>
                <c:formatCode>m/d/yyyy</c:formatCode>
                <c:ptCount val="15"/>
                <c:pt idx="0">
                  <c:v>44700</c:v>
                </c:pt>
                <c:pt idx="1">
                  <c:v>44702</c:v>
                </c:pt>
                <c:pt idx="2">
                  <c:v>44704</c:v>
                </c:pt>
                <c:pt idx="3">
                  <c:v>44705</c:v>
                </c:pt>
                <c:pt idx="4">
                  <c:v>44706</c:v>
                </c:pt>
                <c:pt idx="5">
                  <c:v>44708</c:v>
                </c:pt>
                <c:pt idx="6">
                  <c:v>44709</c:v>
                </c:pt>
                <c:pt idx="7">
                  <c:v>44710</c:v>
                </c:pt>
                <c:pt idx="8">
                  <c:v>44711</c:v>
                </c:pt>
                <c:pt idx="9">
                  <c:v>44712</c:v>
                </c:pt>
                <c:pt idx="10">
                  <c:v>44713</c:v>
                </c:pt>
                <c:pt idx="11">
                  <c:v>44714</c:v>
                </c:pt>
                <c:pt idx="12">
                  <c:v>44720</c:v>
                </c:pt>
                <c:pt idx="13">
                  <c:v>44723</c:v>
                </c:pt>
                <c:pt idx="14">
                  <c:v>44726</c:v>
                </c:pt>
              </c:numCache>
            </c:numRef>
          </c:cat>
          <c:val>
            <c:numRef>
              <c:f>seged_tbl!$R$154:$R$168</c:f>
              <c:numCache>
                <c:formatCode>General</c:formatCode>
                <c:ptCount val="15"/>
                <c:pt idx="0">
                  <c:v>1.5383333333333333</c:v>
                </c:pt>
                <c:pt idx="1">
                  <c:v>1.504</c:v>
                </c:pt>
                <c:pt idx="2">
                  <c:v>1.4620000000000002</c:v>
                </c:pt>
                <c:pt idx="3">
                  <c:v>1.45</c:v>
                </c:pt>
                <c:pt idx="4">
                  <c:v>1.3959999999999999</c:v>
                </c:pt>
                <c:pt idx="5">
                  <c:v>1.4820000000000002</c:v>
                </c:pt>
                <c:pt idx="6">
                  <c:v>1.468</c:v>
                </c:pt>
                <c:pt idx="7">
                  <c:v>1.4850000000000001</c:v>
                </c:pt>
                <c:pt idx="8">
                  <c:v>1.4883333333333333</c:v>
                </c:pt>
                <c:pt idx="9">
                  <c:v>1.4950000000000001</c:v>
                </c:pt>
                <c:pt idx="10">
                  <c:v>1.5683333333333334</c:v>
                </c:pt>
                <c:pt idx="11">
                  <c:v>1.5771428571428572</c:v>
                </c:pt>
                <c:pt idx="12">
                  <c:v>1.6850000000000001</c:v>
                </c:pt>
                <c:pt idx="13">
                  <c:v>1.6850000000000001</c:v>
                </c:pt>
                <c:pt idx="14">
                  <c:v>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3A-452A-ACCD-0277C2DECF3F}"/>
            </c:ext>
          </c:extLst>
        </c:ser>
        <c:ser>
          <c:idx val="1"/>
          <c:order val="1"/>
          <c:tx>
            <c:strRef>
              <c:f>seged_tbl!$T$153</c:f>
              <c:strCache>
                <c:ptCount val="1"/>
                <c:pt idx="0">
                  <c:v>Fenti fogyás - SMA 7</c:v>
                </c:pt>
              </c:strCache>
            </c:strRef>
          </c:tx>
          <c:spPr>
            <a:ln w="222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seged_tbl!$P$154:$P$168</c:f>
              <c:numCache>
                <c:formatCode>m/d/yyyy</c:formatCode>
                <c:ptCount val="15"/>
                <c:pt idx="0">
                  <c:v>44700</c:v>
                </c:pt>
                <c:pt idx="1">
                  <c:v>44702</c:v>
                </c:pt>
                <c:pt idx="2">
                  <c:v>44704</c:v>
                </c:pt>
                <c:pt idx="3">
                  <c:v>44705</c:v>
                </c:pt>
                <c:pt idx="4">
                  <c:v>44706</c:v>
                </c:pt>
                <c:pt idx="5">
                  <c:v>44708</c:v>
                </c:pt>
                <c:pt idx="6">
                  <c:v>44709</c:v>
                </c:pt>
                <c:pt idx="7">
                  <c:v>44710</c:v>
                </c:pt>
                <c:pt idx="8">
                  <c:v>44711</c:v>
                </c:pt>
                <c:pt idx="9">
                  <c:v>44712</c:v>
                </c:pt>
                <c:pt idx="10">
                  <c:v>44713</c:v>
                </c:pt>
                <c:pt idx="11">
                  <c:v>44714</c:v>
                </c:pt>
                <c:pt idx="12">
                  <c:v>44720</c:v>
                </c:pt>
                <c:pt idx="13">
                  <c:v>44723</c:v>
                </c:pt>
                <c:pt idx="14">
                  <c:v>44726</c:v>
                </c:pt>
              </c:numCache>
            </c:numRef>
          </c:cat>
          <c:val>
            <c:numRef>
              <c:f>seged_tbl!$T$154:$T$168</c:f>
              <c:numCache>
                <c:formatCode>General</c:formatCode>
                <c:ptCount val="15"/>
                <c:pt idx="0">
                  <c:v>1.6366666666666667</c:v>
                </c:pt>
                <c:pt idx="1">
                  <c:v>1.6480000000000001</c:v>
                </c:pt>
                <c:pt idx="2">
                  <c:v>1.5860000000000001</c:v>
                </c:pt>
                <c:pt idx="3">
                  <c:v>1.5960000000000001</c:v>
                </c:pt>
                <c:pt idx="4">
                  <c:v>1.6640000000000001</c:v>
                </c:pt>
                <c:pt idx="5">
                  <c:v>1.6720000000000002</c:v>
                </c:pt>
                <c:pt idx="6">
                  <c:v>1.6560000000000001</c:v>
                </c:pt>
                <c:pt idx="7">
                  <c:v>1.5983333333333336</c:v>
                </c:pt>
                <c:pt idx="8">
                  <c:v>1.57</c:v>
                </c:pt>
                <c:pt idx="9">
                  <c:v>1.6016666666666666</c:v>
                </c:pt>
                <c:pt idx="10">
                  <c:v>1.4850000000000001</c:v>
                </c:pt>
                <c:pt idx="11">
                  <c:v>1.5671428571428572</c:v>
                </c:pt>
                <c:pt idx="12">
                  <c:v>1.8274999999999999</c:v>
                </c:pt>
                <c:pt idx="13">
                  <c:v>1.6419999999999999</c:v>
                </c:pt>
                <c:pt idx="14">
                  <c:v>1.3950000000000002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3A-452A-ACCD-0277C2DE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8922208"/>
        <c:axId val="-148921664"/>
      </c:lineChart>
      <c:dateAx>
        <c:axId val="-1489222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48921664"/>
        <c:crosses val="autoZero"/>
        <c:auto val="1"/>
        <c:lblOffset val="100"/>
        <c:baseTimeUnit val="days"/>
      </c:dateAx>
      <c:valAx>
        <c:axId val="-148921664"/>
        <c:scaling>
          <c:orientation val="minMax"/>
          <c:min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4892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228600</xdr:colOff>
      <xdr:row>152</xdr:row>
      <xdr:rowOff>3810</xdr:rowOff>
    </xdr:from>
    <xdr:to>
      <xdr:col>31</xdr:col>
      <xdr:colOff>243840</xdr:colOff>
      <xdr:row>168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246380</xdr:colOff>
      <xdr:row>170</xdr:row>
      <xdr:rowOff>186266</xdr:rowOff>
    </xdr:from>
    <xdr:to>
      <xdr:col>31</xdr:col>
      <xdr:colOff>261620</xdr:colOff>
      <xdr:row>191</xdr:row>
      <xdr:rowOff>179070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2:E156" totalsRowShown="0" headerRowDxfId="11" dataDxfId="10">
  <autoFilter ref="A2:E156" xr:uid="{00000000-0009-0000-0100-000001000000}"/>
  <tableColumns count="5">
    <tableColumn id="1" xr3:uid="{00000000-0010-0000-0000-000001000000}" name="Mintavétel dátuma" dataDxfId="9"/>
    <tableColumn id="5" xr3:uid="{00000000-0010-0000-0000-000005000000}" name="Lenti fogyás" dataDxfId="8"/>
    <tableColumn id="6" xr3:uid="{00000000-0010-0000-0000-000006000000}" name="Lenti koncentráció (%)" dataDxfId="7">
      <calculatedColumnFormula>IF(B3&lt;&gt;0,B3*0.2,"")</calculatedColumnFormula>
    </tableColumn>
    <tableColumn id="11" xr3:uid="{00000000-0010-0000-0000-00000B000000}" name="Fenti fogyás" dataDxfId="6"/>
    <tableColumn id="12" xr3:uid="{00000000-0010-0000-0000-00000C000000}" name="Fenti koncentráció (%)" dataDxfId="5">
      <calculatedColumnFormula>+D3*0.2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áblázat2" displayName="Táblázat2" ref="D3:M156" totalsRowShown="0" headerRowDxfId="4">
  <autoFilter ref="D3:M156" xr:uid="{00000000-0009-0000-0100-000002000000}"/>
  <tableColumns count="10">
    <tableColumn id="1" xr3:uid="{00000000-0010-0000-0100-000001000000}" name="Ssz." dataDxfId="3">
      <calculatedColumnFormula>IF(ISBLANK(B4),,COUNTIF(B:B,"&gt;"&amp;B4)+1)</calculatedColumnFormula>
    </tableColumn>
    <tableColumn id="8" xr3:uid="{EE6057B1-966F-4DCE-BA21-904327E8FB75}" name="Mintavétel dátuma" dataDxfId="2">
      <calculatedColumnFormula>Táblázat1[[#This Row],[Mintavétel dátuma]]</calculatedColumnFormula>
    </tableColumn>
    <tableColumn id="2" xr3:uid="{00000000-0010-0000-0100-000002000000}" name="Lenti fogyás">
      <calculatedColumnFormula>Táblázat1[[#This Row],[Lenti koncentráció (%)]]</calculatedColumnFormula>
    </tableColumn>
    <tableColumn id="3" xr3:uid="{00000000-0010-0000-0100-000003000000}" name="Lenti fogyás2">
      <calculatedColumnFormula>IFERROR(F4,NA())</calculatedColumnFormula>
    </tableColumn>
    <tableColumn id="9" xr3:uid="{00000000-0010-0000-0100-000009000000}" name="Lenti fogyás3" dataDxfId="1">
      <calculatedColumnFormula>IF(OR(Táblázat2[[#This Row],[Lenti fogyás2]]="",Táblázat2[[#This Row],[Lenti fogyás2]]="HIÁNYZIK"),NA(),Táblázat2[[#This Row],[Lenti fogyás2]])</calculatedColumnFormula>
    </tableColumn>
    <tableColumn id="4" xr3:uid="{00000000-0010-0000-0100-000004000000}" name="Lenti fogyás - SMA 7"/>
    <tableColumn id="5" xr3:uid="{00000000-0010-0000-0100-000005000000}" name="Fenti fogyás2">
      <calculatedColumnFormula>Táblázat1[[#This Row],[Fenti koncentráció (%)]]</calculatedColumnFormula>
    </tableColumn>
    <tableColumn id="6" xr3:uid="{00000000-0010-0000-0100-000006000000}" name="Fenti fogyás">
      <calculatedColumnFormula>IFERROR(J4,NA())</calculatedColumnFormula>
    </tableColumn>
    <tableColumn id="10" xr3:uid="{00000000-0010-0000-0100-00000A000000}" name="Fenti fogyás3" dataDxfId="0">
      <calculatedColumnFormula>IF(OR(Táblázat2[[#This Row],[Fenti fogyás]]="",Táblázat2[[#This Row],[Fenti fogyás]]="HIÁNYZIK"),NA(),Táblázat2[[#This Row],[Fenti fogyás]])</calculatedColumnFormula>
    </tableColumn>
    <tableColumn id="7" xr3:uid="{00000000-0010-0000-0100-000007000000}" name="Fenti fogyás - SMA 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6"/>
  <sheetViews>
    <sheetView zoomScaleNormal="100" workbookViewId="0">
      <pane xSplit="1" ySplit="2" topLeftCell="B142" activePane="bottomRight" state="frozen"/>
      <selection pane="topRight" activeCell="B1" sqref="B1"/>
      <selection pane="bottomLeft" activeCell="A2" sqref="A2"/>
      <selection pane="bottomRight" sqref="A1:XFD1"/>
    </sheetView>
  </sheetViews>
  <sheetFormatPr defaultRowHeight="14.5" x14ac:dyDescent="0.35"/>
  <cols>
    <col min="1" max="1" width="18.36328125" customWidth="1"/>
    <col min="2" max="2" width="31.453125" style="3" customWidth="1"/>
    <col min="3" max="3" width="30.6328125" style="4" customWidth="1"/>
    <col min="4" max="4" width="35.36328125" customWidth="1"/>
    <col min="5" max="5" width="30.1796875" style="1" customWidth="1"/>
  </cols>
  <sheetData>
    <row r="1" spans="1:5" ht="24.5" thickTop="1" thickBot="1" x14ac:dyDescent="0.4">
      <c r="B1" s="49" t="s">
        <v>144</v>
      </c>
      <c r="C1" s="50"/>
      <c r="D1" s="50"/>
      <c r="E1" s="50"/>
    </row>
    <row r="2" spans="1:5" ht="64.5" customHeight="1" thickTop="1" thickBot="1" x14ac:dyDescent="0.4">
      <c r="A2" s="16" t="s">
        <v>0</v>
      </c>
      <c r="B2" s="17" t="s">
        <v>128</v>
      </c>
      <c r="C2" s="18" t="s">
        <v>129</v>
      </c>
      <c r="D2" s="19" t="s">
        <v>130</v>
      </c>
      <c r="E2" s="19" t="s">
        <v>131</v>
      </c>
    </row>
    <row r="3" spans="1:5" ht="49.25" customHeight="1" x14ac:dyDescent="0.35">
      <c r="A3" s="10" t="s">
        <v>1</v>
      </c>
      <c r="B3" s="11">
        <v>8</v>
      </c>
      <c r="C3" s="12">
        <f t="shared" ref="C3:C34" si="0">IF(B3&lt;&gt;0,B3*0.2,"")</f>
        <v>1.6</v>
      </c>
      <c r="D3" s="11">
        <v>7.8</v>
      </c>
      <c r="E3" s="12">
        <f t="shared" ref="E3:E66" si="1">+D3*0.2</f>
        <v>1.56</v>
      </c>
    </row>
    <row r="4" spans="1:5" ht="19.25" customHeight="1" x14ac:dyDescent="0.35">
      <c r="A4" s="13" t="s">
        <v>2</v>
      </c>
      <c r="B4" s="2" t="s">
        <v>2</v>
      </c>
      <c r="C4" s="7" t="e">
        <f t="shared" si="0"/>
        <v>#VALUE!</v>
      </c>
      <c r="D4" s="2" t="s">
        <v>2</v>
      </c>
      <c r="E4" s="7" t="e">
        <f t="shared" si="1"/>
        <v>#VALUE!</v>
      </c>
    </row>
    <row r="5" spans="1:5" x14ac:dyDescent="0.35">
      <c r="A5" s="13" t="s">
        <v>3</v>
      </c>
      <c r="B5" s="5">
        <v>11.2</v>
      </c>
      <c r="C5" s="7">
        <f t="shared" si="0"/>
        <v>2.2399999999999998</v>
      </c>
      <c r="D5" s="5" t="s">
        <v>2</v>
      </c>
      <c r="E5" s="7" t="e">
        <f t="shared" si="1"/>
        <v>#VALUE!</v>
      </c>
    </row>
    <row r="6" spans="1:5" x14ac:dyDescent="0.35">
      <c r="A6" s="13" t="s">
        <v>4</v>
      </c>
      <c r="B6" s="5">
        <v>8.9</v>
      </c>
      <c r="C6" s="7">
        <f t="shared" si="0"/>
        <v>1.7800000000000002</v>
      </c>
      <c r="D6" s="5" t="s">
        <v>2</v>
      </c>
      <c r="E6" s="7" t="e">
        <f t="shared" si="1"/>
        <v>#VALUE!</v>
      </c>
    </row>
    <row r="7" spans="1:5" ht="15" thickBot="1" x14ac:dyDescent="0.4">
      <c r="A7" s="20" t="s">
        <v>5</v>
      </c>
      <c r="B7" s="21">
        <v>10.9</v>
      </c>
      <c r="C7" s="22">
        <f t="shared" si="0"/>
        <v>2.1800000000000002</v>
      </c>
      <c r="D7" s="21" t="s">
        <v>2</v>
      </c>
      <c r="E7" s="22" t="e">
        <f t="shared" si="1"/>
        <v>#VALUE!</v>
      </c>
    </row>
    <row r="8" spans="1:5" x14ac:dyDescent="0.35">
      <c r="A8" s="10" t="s">
        <v>6</v>
      </c>
      <c r="B8" s="11">
        <v>10</v>
      </c>
      <c r="C8" s="12">
        <f t="shared" si="0"/>
        <v>2</v>
      </c>
      <c r="D8" s="11" t="s">
        <v>2</v>
      </c>
      <c r="E8" s="12" t="e">
        <f t="shared" si="1"/>
        <v>#VALUE!</v>
      </c>
    </row>
    <row r="9" spans="1:5" x14ac:dyDescent="0.35">
      <c r="A9" s="13" t="s">
        <v>7</v>
      </c>
      <c r="B9" s="5">
        <v>8.5500000000000007</v>
      </c>
      <c r="C9" s="7">
        <f t="shared" si="0"/>
        <v>1.7100000000000002</v>
      </c>
      <c r="D9" s="5">
        <v>11.85</v>
      </c>
      <c r="E9" s="7">
        <f t="shared" si="1"/>
        <v>2.37</v>
      </c>
    </row>
    <row r="10" spans="1:5" x14ac:dyDescent="0.35">
      <c r="A10" s="13" t="s">
        <v>8</v>
      </c>
      <c r="B10" s="5">
        <v>8.1999999999999993</v>
      </c>
      <c r="C10" s="7">
        <f t="shared" si="0"/>
        <v>1.64</v>
      </c>
      <c r="D10" s="5">
        <v>7.5</v>
      </c>
      <c r="E10" s="7">
        <f t="shared" si="1"/>
        <v>1.5</v>
      </c>
    </row>
    <row r="11" spans="1:5" x14ac:dyDescent="0.35">
      <c r="A11" s="13" t="s">
        <v>9</v>
      </c>
      <c r="B11" s="5">
        <v>6</v>
      </c>
      <c r="C11" s="7">
        <f t="shared" si="0"/>
        <v>1.2000000000000002</v>
      </c>
      <c r="D11" s="5">
        <v>9.5500000000000007</v>
      </c>
      <c r="E11" s="7">
        <f t="shared" si="1"/>
        <v>1.9100000000000001</v>
      </c>
    </row>
    <row r="12" spans="1:5" x14ac:dyDescent="0.35">
      <c r="A12" s="13" t="s">
        <v>10</v>
      </c>
      <c r="B12" s="5" t="s">
        <v>2</v>
      </c>
      <c r="C12" s="7" t="e">
        <f t="shared" si="0"/>
        <v>#VALUE!</v>
      </c>
      <c r="D12" s="5" t="s">
        <v>2</v>
      </c>
      <c r="E12" s="7" t="e">
        <f t="shared" si="1"/>
        <v>#VALUE!</v>
      </c>
    </row>
    <row r="13" spans="1:5" x14ac:dyDescent="0.35">
      <c r="A13" s="13" t="s">
        <v>11</v>
      </c>
      <c r="B13" s="5">
        <v>9.25</v>
      </c>
      <c r="C13" s="7">
        <f t="shared" si="0"/>
        <v>1.85</v>
      </c>
      <c r="D13" s="5">
        <v>10.35</v>
      </c>
      <c r="E13" s="7">
        <f t="shared" si="1"/>
        <v>2.0699999999999998</v>
      </c>
    </row>
    <row r="14" spans="1:5" ht="15" thickBot="1" x14ac:dyDescent="0.4">
      <c r="A14" s="25" t="s">
        <v>12</v>
      </c>
      <c r="B14" s="21">
        <v>7.5</v>
      </c>
      <c r="C14" s="22">
        <f t="shared" si="0"/>
        <v>1.5</v>
      </c>
      <c r="D14" s="21">
        <v>8.8000000000000007</v>
      </c>
      <c r="E14" s="22">
        <f t="shared" si="1"/>
        <v>1.7600000000000002</v>
      </c>
    </row>
    <row r="15" spans="1:5" x14ac:dyDescent="0.35">
      <c r="A15" s="10" t="s">
        <v>13</v>
      </c>
      <c r="B15" s="11">
        <v>5</v>
      </c>
      <c r="C15" s="12">
        <f t="shared" si="0"/>
        <v>1</v>
      </c>
      <c r="D15" s="11">
        <v>8</v>
      </c>
      <c r="E15" s="12">
        <f t="shared" si="1"/>
        <v>1.6</v>
      </c>
    </row>
    <row r="16" spans="1:5" x14ac:dyDescent="0.35">
      <c r="A16" s="13" t="s">
        <v>14</v>
      </c>
      <c r="B16" s="5">
        <v>7.7</v>
      </c>
      <c r="C16" s="7">
        <f t="shared" si="0"/>
        <v>1.54</v>
      </c>
      <c r="D16" s="5">
        <v>9.1</v>
      </c>
      <c r="E16" s="7">
        <f t="shared" si="1"/>
        <v>1.82</v>
      </c>
    </row>
    <row r="17" spans="1:5" x14ac:dyDescent="0.35">
      <c r="A17" s="13" t="s">
        <v>15</v>
      </c>
      <c r="B17" s="5">
        <v>8.3000000000000007</v>
      </c>
      <c r="C17" s="7">
        <f t="shared" si="0"/>
        <v>1.6600000000000001</v>
      </c>
      <c r="D17" s="5">
        <v>7</v>
      </c>
      <c r="E17" s="27">
        <f t="shared" si="1"/>
        <v>1.4000000000000001</v>
      </c>
    </row>
    <row r="18" spans="1:5" x14ac:dyDescent="0.35">
      <c r="A18" s="23" t="s">
        <v>16</v>
      </c>
      <c r="B18" s="5">
        <v>8</v>
      </c>
      <c r="C18" s="7">
        <f t="shared" si="0"/>
        <v>1.6</v>
      </c>
      <c r="D18" s="5">
        <v>9.8000000000000007</v>
      </c>
      <c r="E18" s="7">
        <f t="shared" si="1"/>
        <v>1.9600000000000002</v>
      </c>
    </row>
    <row r="19" spans="1:5" x14ac:dyDescent="0.35">
      <c r="A19" s="23" t="s">
        <v>17</v>
      </c>
      <c r="B19" s="5">
        <v>8.3000000000000007</v>
      </c>
      <c r="C19" s="7">
        <f t="shared" si="0"/>
        <v>1.6600000000000001</v>
      </c>
      <c r="D19" s="5">
        <v>11.1</v>
      </c>
      <c r="E19" s="7">
        <f t="shared" si="1"/>
        <v>2.2200000000000002</v>
      </c>
    </row>
    <row r="20" spans="1:5" x14ac:dyDescent="0.35">
      <c r="A20" s="23" t="s">
        <v>18</v>
      </c>
      <c r="B20" s="5">
        <v>6.35</v>
      </c>
      <c r="C20" s="26">
        <f t="shared" si="0"/>
        <v>1.27</v>
      </c>
      <c r="D20" s="5">
        <v>8.5500000000000007</v>
      </c>
      <c r="E20" s="7">
        <f t="shared" si="1"/>
        <v>1.7100000000000002</v>
      </c>
    </row>
    <row r="21" spans="1:5" ht="15" thickBot="1" x14ac:dyDescent="0.4">
      <c r="A21" s="29" t="s">
        <v>19</v>
      </c>
      <c r="B21" s="21">
        <v>3.9</v>
      </c>
      <c r="C21" s="22">
        <f t="shared" si="0"/>
        <v>0.78</v>
      </c>
      <c r="D21" s="21">
        <v>6.5</v>
      </c>
      <c r="E21" s="30">
        <f t="shared" si="1"/>
        <v>1.3</v>
      </c>
    </row>
    <row r="22" spans="1:5" x14ac:dyDescent="0.35">
      <c r="A22" s="28" t="s">
        <v>20</v>
      </c>
      <c r="B22" s="11">
        <v>7.6</v>
      </c>
      <c r="C22" s="12">
        <f t="shared" si="0"/>
        <v>1.52</v>
      </c>
      <c r="D22" s="11">
        <v>7.7</v>
      </c>
      <c r="E22" s="12">
        <f t="shared" si="1"/>
        <v>1.54</v>
      </c>
    </row>
    <row r="23" spans="1:5" x14ac:dyDescent="0.35">
      <c r="A23" s="23" t="s">
        <v>21</v>
      </c>
      <c r="B23" s="5">
        <v>4.3</v>
      </c>
      <c r="C23" s="7">
        <f t="shared" si="0"/>
        <v>0.86</v>
      </c>
      <c r="D23" s="5">
        <v>8.75</v>
      </c>
      <c r="E23" s="7">
        <f t="shared" si="1"/>
        <v>1.75</v>
      </c>
    </row>
    <row r="24" spans="1:5" x14ac:dyDescent="0.35">
      <c r="A24" s="23" t="s">
        <v>22</v>
      </c>
      <c r="B24" s="5">
        <v>6.65</v>
      </c>
      <c r="C24" s="27">
        <f t="shared" si="0"/>
        <v>1.33</v>
      </c>
      <c r="D24" s="5">
        <v>8.5500000000000007</v>
      </c>
      <c r="E24" s="7">
        <f t="shared" si="1"/>
        <v>1.7100000000000002</v>
      </c>
    </row>
    <row r="25" spans="1:5" x14ac:dyDescent="0.35">
      <c r="A25" s="23" t="s">
        <v>23</v>
      </c>
      <c r="B25" s="5">
        <v>7</v>
      </c>
      <c r="C25" s="27">
        <f t="shared" si="0"/>
        <v>1.4000000000000001</v>
      </c>
      <c r="D25" s="5">
        <v>7.65</v>
      </c>
      <c r="E25" s="7">
        <f t="shared" si="1"/>
        <v>1.5300000000000002</v>
      </c>
    </row>
    <row r="26" spans="1:5" x14ac:dyDescent="0.35">
      <c r="A26" s="23" t="s">
        <v>24</v>
      </c>
      <c r="B26" s="5">
        <v>8</v>
      </c>
      <c r="C26" s="7">
        <f t="shared" si="0"/>
        <v>1.6</v>
      </c>
      <c r="D26" s="5">
        <v>8.0500000000000007</v>
      </c>
      <c r="E26" s="7">
        <f t="shared" si="1"/>
        <v>1.6100000000000003</v>
      </c>
    </row>
    <row r="27" spans="1:5" x14ac:dyDescent="0.35">
      <c r="A27" s="23" t="s">
        <v>25</v>
      </c>
      <c r="B27" s="5">
        <v>8.4</v>
      </c>
      <c r="C27" s="7">
        <f t="shared" si="0"/>
        <v>1.6800000000000002</v>
      </c>
      <c r="D27" s="5">
        <v>8.15</v>
      </c>
      <c r="E27" s="7">
        <f t="shared" si="1"/>
        <v>1.6300000000000001</v>
      </c>
    </row>
    <row r="28" spans="1:5" ht="15" thickBot="1" x14ac:dyDescent="0.4">
      <c r="A28" s="29" t="s">
        <v>26</v>
      </c>
      <c r="B28" s="21" t="s">
        <v>2</v>
      </c>
      <c r="C28" s="22" t="e">
        <f t="shared" si="0"/>
        <v>#VALUE!</v>
      </c>
      <c r="D28" s="21" t="s">
        <v>2</v>
      </c>
      <c r="E28" s="22" t="e">
        <f t="shared" si="1"/>
        <v>#VALUE!</v>
      </c>
    </row>
    <row r="29" spans="1:5" x14ac:dyDescent="0.35">
      <c r="A29" s="28" t="s">
        <v>27</v>
      </c>
      <c r="B29" s="11">
        <v>8.8000000000000007</v>
      </c>
      <c r="C29" s="12">
        <f t="shared" si="0"/>
        <v>1.7600000000000002</v>
      </c>
      <c r="D29" s="11">
        <v>11.3</v>
      </c>
      <c r="E29" s="12">
        <f t="shared" si="1"/>
        <v>2.2600000000000002</v>
      </c>
    </row>
    <row r="30" spans="1:5" x14ac:dyDescent="0.35">
      <c r="A30" s="23" t="s">
        <v>28</v>
      </c>
      <c r="B30" s="5" t="s">
        <v>2</v>
      </c>
      <c r="C30" s="7" t="e">
        <f t="shared" si="0"/>
        <v>#VALUE!</v>
      </c>
      <c r="D30" s="5" t="s">
        <v>2</v>
      </c>
      <c r="E30" s="7" t="e">
        <f t="shared" si="1"/>
        <v>#VALUE!</v>
      </c>
    </row>
    <row r="31" spans="1:5" x14ac:dyDescent="0.35">
      <c r="A31" s="23" t="s">
        <v>29</v>
      </c>
      <c r="B31" s="5">
        <v>8.15</v>
      </c>
      <c r="C31" s="7">
        <f t="shared" si="0"/>
        <v>1.6300000000000001</v>
      </c>
      <c r="D31" s="5">
        <v>7.25</v>
      </c>
      <c r="E31" s="7">
        <f t="shared" si="1"/>
        <v>1.4500000000000002</v>
      </c>
    </row>
    <row r="32" spans="1:5" x14ac:dyDescent="0.35">
      <c r="A32" s="23" t="s">
        <v>30</v>
      </c>
      <c r="B32" s="5" t="s">
        <v>2</v>
      </c>
      <c r="C32" s="7" t="e">
        <f t="shared" si="0"/>
        <v>#VALUE!</v>
      </c>
      <c r="D32" s="5" t="s">
        <v>2</v>
      </c>
      <c r="E32" s="7" t="e">
        <f t="shared" si="1"/>
        <v>#VALUE!</v>
      </c>
    </row>
    <row r="33" spans="1:5" x14ac:dyDescent="0.35">
      <c r="A33" s="23" t="s">
        <v>31</v>
      </c>
      <c r="B33" s="5" t="s">
        <v>2</v>
      </c>
      <c r="C33" s="7" t="e">
        <f t="shared" si="0"/>
        <v>#VALUE!</v>
      </c>
      <c r="D33" s="5" t="s">
        <v>2</v>
      </c>
      <c r="E33" s="7" t="e">
        <f t="shared" si="1"/>
        <v>#VALUE!</v>
      </c>
    </row>
    <row r="34" spans="1:5" ht="15" thickBot="1" x14ac:dyDescent="0.4">
      <c r="A34" s="24" t="s">
        <v>32</v>
      </c>
      <c r="B34" s="14">
        <v>7.9</v>
      </c>
      <c r="C34" s="15">
        <f t="shared" si="0"/>
        <v>1.58</v>
      </c>
      <c r="D34" s="14">
        <v>10</v>
      </c>
      <c r="E34" s="15">
        <f t="shared" si="1"/>
        <v>2</v>
      </c>
    </row>
    <row r="35" spans="1:5" x14ac:dyDescent="0.35">
      <c r="A35" s="9" t="s">
        <v>33</v>
      </c>
      <c r="B35" s="6">
        <v>8.85</v>
      </c>
      <c r="C35" s="8">
        <f t="shared" ref="C35:C66" si="2">IF(B35&lt;&gt;0,B35*0.2,"")</f>
        <v>1.77</v>
      </c>
      <c r="D35" s="6">
        <v>8.0500000000000007</v>
      </c>
      <c r="E35" s="8">
        <f t="shared" si="1"/>
        <v>1.6100000000000003</v>
      </c>
    </row>
    <row r="36" spans="1:5" x14ac:dyDescent="0.35">
      <c r="A36" s="3" t="s">
        <v>34</v>
      </c>
      <c r="B36" s="5">
        <v>7.4</v>
      </c>
      <c r="C36" s="7">
        <f t="shared" si="2"/>
        <v>1.4800000000000002</v>
      </c>
      <c r="D36" s="5">
        <v>8.8000000000000007</v>
      </c>
      <c r="E36" s="7">
        <f t="shared" si="1"/>
        <v>1.7600000000000002</v>
      </c>
    </row>
    <row r="37" spans="1:5" x14ac:dyDescent="0.35">
      <c r="A37" s="3" t="s">
        <v>35</v>
      </c>
      <c r="B37" s="5">
        <v>7.7</v>
      </c>
      <c r="C37" s="7">
        <f t="shared" si="2"/>
        <v>1.54</v>
      </c>
      <c r="D37" s="5">
        <v>8.6999999999999993</v>
      </c>
      <c r="E37" s="7">
        <f t="shared" si="1"/>
        <v>1.74</v>
      </c>
    </row>
    <row r="38" spans="1:5" x14ac:dyDescent="0.35">
      <c r="A38" s="3" t="s">
        <v>36</v>
      </c>
      <c r="B38" s="5">
        <v>7</v>
      </c>
      <c r="C38" s="7">
        <f t="shared" si="2"/>
        <v>1.4000000000000001</v>
      </c>
      <c r="D38" s="5">
        <v>8.3000000000000007</v>
      </c>
      <c r="E38" s="7">
        <f t="shared" si="1"/>
        <v>1.6600000000000001</v>
      </c>
    </row>
    <row r="39" spans="1:5" x14ac:dyDescent="0.35">
      <c r="A39" s="3" t="s">
        <v>37</v>
      </c>
      <c r="B39" s="5">
        <v>8.3000000000000007</v>
      </c>
      <c r="C39" s="7">
        <f t="shared" si="2"/>
        <v>1.6600000000000001</v>
      </c>
      <c r="D39" s="5">
        <v>9.8000000000000007</v>
      </c>
      <c r="E39" s="7">
        <f t="shared" si="1"/>
        <v>1.9600000000000002</v>
      </c>
    </row>
    <row r="40" spans="1:5" x14ac:dyDescent="0.35">
      <c r="A40" s="3" t="s">
        <v>38</v>
      </c>
      <c r="B40" s="5">
        <v>7.4</v>
      </c>
      <c r="C40" s="7">
        <f t="shared" si="2"/>
        <v>1.4800000000000002</v>
      </c>
      <c r="D40" s="5">
        <v>8.3000000000000007</v>
      </c>
      <c r="E40" s="7">
        <f t="shared" si="1"/>
        <v>1.6600000000000001</v>
      </c>
    </row>
    <row r="41" spans="1:5" x14ac:dyDescent="0.35">
      <c r="A41" s="3" t="s">
        <v>39</v>
      </c>
      <c r="B41" s="5">
        <v>8.3000000000000007</v>
      </c>
      <c r="C41" s="7">
        <f t="shared" si="2"/>
        <v>1.6600000000000001</v>
      </c>
      <c r="D41" s="5">
        <v>11.45</v>
      </c>
      <c r="E41" s="7">
        <f t="shared" si="1"/>
        <v>2.29</v>
      </c>
    </row>
    <row r="42" spans="1:5" x14ac:dyDescent="0.35">
      <c r="A42" s="3" t="s">
        <v>40</v>
      </c>
      <c r="B42" s="5">
        <v>7.5</v>
      </c>
      <c r="C42" s="7">
        <f t="shared" si="2"/>
        <v>1.5</v>
      </c>
      <c r="D42" s="5">
        <v>8.9</v>
      </c>
      <c r="E42" s="7">
        <f t="shared" si="1"/>
        <v>1.7800000000000002</v>
      </c>
    </row>
    <row r="43" spans="1:5" x14ac:dyDescent="0.35">
      <c r="A43" s="3" t="s">
        <v>41</v>
      </c>
      <c r="B43" s="5">
        <v>8</v>
      </c>
      <c r="C43" s="7">
        <f t="shared" si="2"/>
        <v>1.6</v>
      </c>
      <c r="D43" s="5">
        <v>8.25</v>
      </c>
      <c r="E43" s="7">
        <f t="shared" si="1"/>
        <v>1.6500000000000001</v>
      </c>
    </row>
    <row r="44" spans="1:5" x14ac:dyDescent="0.35">
      <c r="A44" s="3" t="s">
        <v>42</v>
      </c>
      <c r="B44" s="5">
        <v>7.85</v>
      </c>
      <c r="C44" s="7">
        <f t="shared" si="2"/>
        <v>1.57</v>
      </c>
      <c r="D44" s="5">
        <v>8.3000000000000007</v>
      </c>
      <c r="E44" s="7">
        <f t="shared" si="1"/>
        <v>1.6600000000000001</v>
      </c>
    </row>
    <row r="45" spans="1:5" x14ac:dyDescent="0.35">
      <c r="A45" s="3" t="s">
        <v>43</v>
      </c>
      <c r="B45" s="5">
        <v>9.1999999999999993</v>
      </c>
      <c r="C45" s="7">
        <f t="shared" si="2"/>
        <v>1.8399999999999999</v>
      </c>
      <c r="D45" s="5">
        <v>8.9</v>
      </c>
      <c r="E45" s="7">
        <f t="shared" si="1"/>
        <v>1.7800000000000002</v>
      </c>
    </row>
    <row r="46" spans="1:5" x14ac:dyDescent="0.35">
      <c r="A46" s="3" t="s">
        <v>44</v>
      </c>
      <c r="B46" s="5">
        <v>8.35</v>
      </c>
      <c r="C46" s="7">
        <f t="shared" si="2"/>
        <v>1.67</v>
      </c>
      <c r="D46" s="5">
        <v>8.65</v>
      </c>
      <c r="E46" s="7">
        <f t="shared" si="1"/>
        <v>1.7300000000000002</v>
      </c>
    </row>
    <row r="47" spans="1:5" x14ac:dyDescent="0.35">
      <c r="A47" s="3" t="s">
        <v>45</v>
      </c>
      <c r="B47" s="5">
        <v>8.0500000000000007</v>
      </c>
      <c r="C47" s="7">
        <f t="shared" si="2"/>
        <v>1.6100000000000003</v>
      </c>
      <c r="D47" s="5">
        <v>8.8000000000000007</v>
      </c>
      <c r="E47" s="7">
        <f t="shared" si="1"/>
        <v>1.7600000000000002</v>
      </c>
    </row>
    <row r="48" spans="1:5" ht="14.25" customHeight="1" x14ac:dyDescent="0.35">
      <c r="A48" s="3" t="s">
        <v>46</v>
      </c>
      <c r="B48" s="5">
        <v>8</v>
      </c>
      <c r="C48" s="7">
        <f t="shared" si="2"/>
        <v>1.6</v>
      </c>
      <c r="D48" s="5">
        <v>7.8</v>
      </c>
      <c r="E48" s="7">
        <f t="shared" si="1"/>
        <v>1.56</v>
      </c>
    </row>
    <row r="49" spans="1:5" x14ac:dyDescent="0.35">
      <c r="A49" s="3" t="s">
        <v>47</v>
      </c>
      <c r="B49" s="5">
        <v>8</v>
      </c>
      <c r="C49" s="7">
        <f t="shared" si="2"/>
        <v>1.6</v>
      </c>
      <c r="D49" s="5">
        <v>7.6</v>
      </c>
      <c r="E49" s="7">
        <f t="shared" si="1"/>
        <v>1.52</v>
      </c>
    </row>
    <row r="50" spans="1:5" x14ac:dyDescent="0.35">
      <c r="A50" s="3" t="s">
        <v>48</v>
      </c>
      <c r="B50" s="5">
        <v>7.8</v>
      </c>
      <c r="C50" s="7">
        <f t="shared" si="2"/>
        <v>1.56</v>
      </c>
      <c r="D50" s="5">
        <v>9</v>
      </c>
      <c r="E50" s="7">
        <f t="shared" si="1"/>
        <v>1.8</v>
      </c>
    </row>
    <row r="51" spans="1:5" x14ac:dyDescent="0.35">
      <c r="A51" s="3" t="s">
        <v>49</v>
      </c>
      <c r="B51" s="5">
        <v>7.8</v>
      </c>
      <c r="C51" s="7">
        <f t="shared" si="2"/>
        <v>1.56</v>
      </c>
      <c r="D51" s="5">
        <v>8.3000000000000007</v>
      </c>
      <c r="E51" s="7">
        <f t="shared" si="1"/>
        <v>1.6600000000000001</v>
      </c>
    </row>
    <row r="52" spans="1:5" ht="30.75" customHeight="1" x14ac:dyDescent="0.35">
      <c r="A52" s="3" t="s">
        <v>50</v>
      </c>
      <c r="B52" s="5">
        <v>8.4</v>
      </c>
      <c r="C52" s="7">
        <f t="shared" si="2"/>
        <v>1.6800000000000002</v>
      </c>
      <c r="D52" s="5">
        <v>9.4499999999999993</v>
      </c>
      <c r="E52" s="7">
        <f t="shared" si="1"/>
        <v>1.89</v>
      </c>
    </row>
    <row r="53" spans="1:5" x14ac:dyDescent="0.35">
      <c r="A53" s="3" t="s">
        <v>51</v>
      </c>
      <c r="B53" s="5">
        <v>8.3000000000000007</v>
      </c>
      <c r="C53" s="7">
        <f t="shared" si="2"/>
        <v>1.6600000000000001</v>
      </c>
      <c r="D53" s="5">
        <v>6.3</v>
      </c>
      <c r="E53" s="7">
        <f t="shared" si="1"/>
        <v>1.26</v>
      </c>
    </row>
    <row r="54" spans="1:5" x14ac:dyDescent="0.35">
      <c r="A54" s="3" t="s">
        <v>52</v>
      </c>
      <c r="B54" s="5">
        <v>8.15</v>
      </c>
      <c r="C54" s="7">
        <f t="shared" si="2"/>
        <v>1.6300000000000001</v>
      </c>
      <c r="D54" s="5">
        <v>8.4499999999999993</v>
      </c>
      <c r="E54" s="7">
        <f t="shared" si="1"/>
        <v>1.69</v>
      </c>
    </row>
    <row r="55" spans="1:5" x14ac:dyDescent="0.35">
      <c r="A55" s="3" t="s">
        <v>53</v>
      </c>
      <c r="B55" s="5">
        <v>8.15</v>
      </c>
      <c r="C55" s="7">
        <f t="shared" si="2"/>
        <v>1.6300000000000001</v>
      </c>
      <c r="D55" s="5">
        <v>8</v>
      </c>
      <c r="E55" s="7">
        <f t="shared" si="1"/>
        <v>1.6</v>
      </c>
    </row>
    <row r="56" spans="1:5" x14ac:dyDescent="0.35">
      <c r="A56" s="3" t="s">
        <v>54</v>
      </c>
      <c r="B56" s="5" t="s">
        <v>2</v>
      </c>
      <c r="C56" s="7" t="e">
        <f t="shared" si="2"/>
        <v>#VALUE!</v>
      </c>
      <c r="D56" s="5" t="s">
        <v>2</v>
      </c>
      <c r="E56" s="7" t="e">
        <f t="shared" si="1"/>
        <v>#VALUE!</v>
      </c>
    </row>
    <row r="57" spans="1:5" x14ac:dyDescent="0.35">
      <c r="A57" s="3" t="s">
        <v>55</v>
      </c>
      <c r="B57" s="5" t="s">
        <v>2</v>
      </c>
      <c r="C57" s="7" t="e">
        <f t="shared" si="2"/>
        <v>#VALUE!</v>
      </c>
      <c r="D57" s="5" t="s">
        <v>2</v>
      </c>
      <c r="E57" s="7" t="e">
        <f t="shared" si="1"/>
        <v>#VALUE!</v>
      </c>
    </row>
    <row r="58" spans="1:5" x14ac:dyDescent="0.35">
      <c r="A58" s="3" t="s">
        <v>56</v>
      </c>
      <c r="B58" s="5">
        <v>8.6</v>
      </c>
      <c r="C58" s="7">
        <f t="shared" si="2"/>
        <v>1.72</v>
      </c>
      <c r="D58" s="5">
        <v>8.15</v>
      </c>
      <c r="E58" s="7">
        <f t="shared" si="1"/>
        <v>1.6300000000000001</v>
      </c>
    </row>
    <row r="59" spans="1:5" x14ac:dyDescent="0.35">
      <c r="A59" s="3" t="s">
        <v>57</v>
      </c>
      <c r="B59" s="5">
        <v>8.3000000000000007</v>
      </c>
      <c r="C59" s="7">
        <f t="shared" si="2"/>
        <v>1.6600000000000001</v>
      </c>
      <c r="D59" s="5">
        <v>8.25</v>
      </c>
      <c r="E59" s="7">
        <f t="shared" si="1"/>
        <v>1.6500000000000001</v>
      </c>
    </row>
    <row r="60" spans="1:5" x14ac:dyDescent="0.35">
      <c r="A60" s="3" t="s">
        <v>58</v>
      </c>
      <c r="B60" s="5">
        <v>7.5</v>
      </c>
      <c r="C60" s="7">
        <f t="shared" si="2"/>
        <v>1.5</v>
      </c>
      <c r="D60" s="5">
        <v>8</v>
      </c>
      <c r="E60" s="7">
        <f t="shared" si="1"/>
        <v>1.6</v>
      </c>
    </row>
    <row r="61" spans="1:5" x14ac:dyDescent="0.35">
      <c r="A61" s="3" t="s">
        <v>59</v>
      </c>
      <c r="B61" s="5" t="s">
        <v>2</v>
      </c>
      <c r="C61" s="7" t="e">
        <f t="shared" si="2"/>
        <v>#VALUE!</v>
      </c>
      <c r="D61" s="5" t="s">
        <v>2</v>
      </c>
      <c r="E61" s="7" t="e">
        <f t="shared" si="1"/>
        <v>#VALUE!</v>
      </c>
    </row>
    <row r="62" spans="1:5" x14ac:dyDescent="0.35">
      <c r="A62" s="3" t="s">
        <v>60</v>
      </c>
      <c r="B62" s="5">
        <v>8.1999999999999993</v>
      </c>
      <c r="C62" s="7">
        <f t="shared" si="2"/>
        <v>1.64</v>
      </c>
      <c r="D62" s="5">
        <v>7.2</v>
      </c>
      <c r="E62" s="7">
        <f t="shared" si="1"/>
        <v>1.4400000000000002</v>
      </c>
    </row>
    <row r="63" spans="1:5" x14ac:dyDescent="0.35">
      <c r="A63" s="3" t="s">
        <v>61</v>
      </c>
      <c r="B63" s="5">
        <v>8.1</v>
      </c>
      <c r="C63" s="7">
        <f t="shared" si="2"/>
        <v>1.62</v>
      </c>
      <c r="D63" s="5">
        <v>7.6</v>
      </c>
      <c r="E63" s="7">
        <f t="shared" si="1"/>
        <v>1.52</v>
      </c>
    </row>
    <row r="64" spans="1:5" x14ac:dyDescent="0.35">
      <c r="A64" s="3" t="s">
        <v>62</v>
      </c>
      <c r="B64" s="5" t="s">
        <v>2</v>
      </c>
      <c r="C64" s="7" t="e">
        <f t="shared" si="2"/>
        <v>#VALUE!</v>
      </c>
      <c r="D64" s="5" t="s">
        <v>2</v>
      </c>
      <c r="E64" s="7" t="e">
        <f t="shared" si="1"/>
        <v>#VALUE!</v>
      </c>
    </row>
    <row r="65" spans="1:5" x14ac:dyDescent="0.35">
      <c r="A65" s="3" t="s">
        <v>63</v>
      </c>
      <c r="B65" s="5" t="s">
        <v>2</v>
      </c>
      <c r="C65" s="7" t="e">
        <f t="shared" si="2"/>
        <v>#VALUE!</v>
      </c>
      <c r="D65" s="5" t="s">
        <v>2</v>
      </c>
      <c r="E65" s="7" t="e">
        <f t="shared" si="1"/>
        <v>#VALUE!</v>
      </c>
    </row>
    <row r="66" spans="1:5" x14ac:dyDescent="0.35">
      <c r="A66" s="3" t="s">
        <v>64</v>
      </c>
      <c r="B66" s="5" t="s">
        <v>2</v>
      </c>
      <c r="C66" s="7" t="e">
        <f t="shared" si="2"/>
        <v>#VALUE!</v>
      </c>
      <c r="D66" s="5" t="s">
        <v>2</v>
      </c>
      <c r="E66" s="7" t="e">
        <f t="shared" si="1"/>
        <v>#VALUE!</v>
      </c>
    </row>
    <row r="67" spans="1:5" x14ac:dyDescent="0.35">
      <c r="A67" s="3" t="s">
        <v>65</v>
      </c>
      <c r="B67" s="5">
        <v>7.7</v>
      </c>
      <c r="C67" s="7">
        <f t="shared" ref="C67:C98" si="3">IF(B67&lt;&gt;0,B67*0.2,"")</f>
        <v>1.54</v>
      </c>
      <c r="D67" s="5">
        <v>7.35</v>
      </c>
      <c r="E67" s="7">
        <f t="shared" ref="E67:E130" si="4">+D67*0.2</f>
        <v>1.47</v>
      </c>
    </row>
    <row r="68" spans="1:5" x14ac:dyDescent="0.35">
      <c r="A68" s="3" t="s">
        <v>66</v>
      </c>
      <c r="B68" s="5">
        <v>7.8</v>
      </c>
      <c r="C68" s="7">
        <f t="shared" si="3"/>
        <v>1.56</v>
      </c>
      <c r="D68" s="5">
        <v>7.4</v>
      </c>
      <c r="E68" s="7">
        <f t="shared" si="4"/>
        <v>1.4800000000000002</v>
      </c>
    </row>
    <row r="69" spans="1:5" x14ac:dyDescent="0.35">
      <c r="A69" s="3" t="s">
        <v>67</v>
      </c>
      <c r="B69" s="5">
        <v>8.35</v>
      </c>
      <c r="C69" s="7">
        <f t="shared" si="3"/>
        <v>1.67</v>
      </c>
      <c r="D69" s="5">
        <v>7.4</v>
      </c>
      <c r="E69" s="7">
        <f t="shared" si="4"/>
        <v>1.4800000000000002</v>
      </c>
    </row>
    <row r="70" spans="1:5" x14ac:dyDescent="0.35">
      <c r="A70" s="3" t="s">
        <v>68</v>
      </c>
      <c r="B70" s="5" t="s">
        <v>2</v>
      </c>
      <c r="C70" s="7" t="e">
        <f t="shared" si="3"/>
        <v>#VALUE!</v>
      </c>
      <c r="D70" s="5" t="s">
        <v>2</v>
      </c>
      <c r="E70" s="7" t="e">
        <f t="shared" si="4"/>
        <v>#VALUE!</v>
      </c>
    </row>
    <row r="71" spans="1:5" x14ac:dyDescent="0.35">
      <c r="A71" s="3" t="s">
        <v>69</v>
      </c>
      <c r="B71" s="5">
        <v>7.45</v>
      </c>
      <c r="C71" s="7">
        <f t="shared" si="3"/>
        <v>1.4900000000000002</v>
      </c>
      <c r="D71" s="5">
        <v>7.1</v>
      </c>
      <c r="E71" s="7">
        <f t="shared" si="4"/>
        <v>1.42</v>
      </c>
    </row>
    <row r="72" spans="1:5" x14ac:dyDescent="0.35">
      <c r="A72" s="3" t="s">
        <v>70</v>
      </c>
      <c r="B72" s="5">
        <v>5.5</v>
      </c>
      <c r="C72" s="7">
        <f t="shared" si="3"/>
        <v>1.1000000000000001</v>
      </c>
      <c r="D72" s="5">
        <v>6.4</v>
      </c>
      <c r="E72" s="7">
        <f t="shared" si="4"/>
        <v>1.2800000000000002</v>
      </c>
    </row>
    <row r="73" spans="1:5" x14ac:dyDescent="0.35">
      <c r="A73" s="3" t="s">
        <v>71</v>
      </c>
      <c r="B73" s="5">
        <v>8.4</v>
      </c>
      <c r="C73" s="7">
        <f t="shared" si="3"/>
        <v>1.6800000000000002</v>
      </c>
      <c r="D73" s="5">
        <v>8.4</v>
      </c>
      <c r="E73" s="7">
        <f t="shared" si="4"/>
        <v>1.6800000000000002</v>
      </c>
    </row>
    <row r="74" spans="1:5" x14ac:dyDescent="0.35">
      <c r="A74" s="3" t="s">
        <v>72</v>
      </c>
      <c r="B74" s="5">
        <v>7.9</v>
      </c>
      <c r="C74" s="7">
        <f t="shared" si="3"/>
        <v>1.58</v>
      </c>
      <c r="D74" s="5">
        <v>8.1999999999999993</v>
      </c>
      <c r="E74" s="7">
        <f t="shared" si="4"/>
        <v>1.64</v>
      </c>
    </row>
    <row r="75" spans="1:5" x14ac:dyDescent="0.35">
      <c r="A75" s="3" t="s">
        <v>73</v>
      </c>
      <c r="B75" s="5">
        <v>8.1999999999999993</v>
      </c>
      <c r="C75" s="7">
        <f t="shared" si="3"/>
        <v>1.64</v>
      </c>
      <c r="D75" s="5">
        <v>7.8</v>
      </c>
      <c r="E75" s="7">
        <f t="shared" si="4"/>
        <v>1.56</v>
      </c>
    </row>
    <row r="76" spans="1:5" x14ac:dyDescent="0.35">
      <c r="A76" s="3" t="s">
        <v>74</v>
      </c>
      <c r="B76" s="5">
        <v>7.8</v>
      </c>
      <c r="C76" s="7">
        <f t="shared" si="3"/>
        <v>1.56</v>
      </c>
      <c r="D76" s="5">
        <v>8.1999999999999993</v>
      </c>
      <c r="E76" s="7">
        <f t="shared" si="4"/>
        <v>1.64</v>
      </c>
    </row>
    <row r="77" spans="1:5" x14ac:dyDescent="0.35">
      <c r="A77" s="3" t="s">
        <v>75</v>
      </c>
      <c r="B77" s="5">
        <v>8.4</v>
      </c>
      <c r="C77" s="7">
        <f t="shared" si="3"/>
        <v>1.6800000000000002</v>
      </c>
      <c r="D77" s="5">
        <v>8</v>
      </c>
      <c r="E77" s="7">
        <f t="shared" si="4"/>
        <v>1.6</v>
      </c>
    </row>
    <row r="78" spans="1:5" x14ac:dyDescent="0.35">
      <c r="A78" s="3" t="s">
        <v>76</v>
      </c>
      <c r="B78" s="5">
        <v>8.3000000000000007</v>
      </c>
      <c r="C78" s="7">
        <f t="shared" si="3"/>
        <v>1.6600000000000001</v>
      </c>
      <c r="D78" s="5">
        <v>8.65</v>
      </c>
      <c r="E78" s="7">
        <f t="shared" si="4"/>
        <v>1.7300000000000002</v>
      </c>
    </row>
    <row r="79" spans="1:5" x14ac:dyDescent="0.35">
      <c r="A79" s="3" t="s">
        <v>77</v>
      </c>
      <c r="B79" s="5">
        <v>8.6</v>
      </c>
      <c r="C79" s="7">
        <f t="shared" si="3"/>
        <v>1.72</v>
      </c>
      <c r="D79" s="5">
        <v>8.4</v>
      </c>
      <c r="E79" s="7">
        <f t="shared" si="4"/>
        <v>1.6800000000000002</v>
      </c>
    </row>
    <row r="80" spans="1:5" x14ac:dyDescent="0.35">
      <c r="A80" s="3" t="s">
        <v>78</v>
      </c>
      <c r="B80" s="5">
        <v>8.4</v>
      </c>
      <c r="C80" s="7">
        <f t="shared" si="3"/>
        <v>1.6800000000000002</v>
      </c>
      <c r="D80" s="5">
        <v>8.1999999999999993</v>
      </c>
      <c r="E80" s="7">
        <f t="shared" si="4"/>
        <v>1.64</v>
      </c>
    </row>
    <row r="81" spans="1:5" x14ac:dyDescent="0.35">
      <c r="A81" s="3" t="s">
        <v>79</v>
      </c>
      <c r="B81" s="5">
        <v>8.6999999999999993</v>
      </c>
      <c r="C81" s="7">
        <f t="shared" si="3"/>
        <v>1.74</v>
      </c>
      <c r="D81" s="5">
        <v>8.5</v>
      </c>
      <c r="E81" s="7">
        <f t="shared" si="4"/>
        <v>1.7000000000000002</v>
      </c>
    </row>
    <row r="82" spans="1:5" x14ac:dyDescent="0.35">
      <c r="A82" s="3" t="s">
        <v>80</v>
      </c>
      <c r="B82" s="5">
        <v>8.5</v>
      </c>
      <c r="C82" s="7">
        <f t="shared" si="3"/>
        <v>1.7000000000000002</v>
      </c>
      <c r="D82" s="5">
        <v>8.1999999999999993</v>
      </c>
      <c r="E82" s="7">
        <f t="shared" si="4"/>
        <v>1.64</v>
      </c>
    </row>
    <row r="83" spans="1:5" x14ac:dyDescent="0.35">
      <c r="A83" s="3" t="s">
        <v>81</v>
      </c>
      <c r="B83" s="5">
        <v>7.7</v>
      </c>
      <c r="C83" s="7">
        <f t="shared" si="3"/>
        <v>1.54</v>
      </c>
      <c r="D83" s="5">
        <v>6.7</v>
      </c>
      <c r="E83" s="7">
        <f t="shared" si="4"/>
        <v>1.34</v>
      </c>
    </row>
    <row r="84" spans="1:5" x14ac:dyDescent="0.35">
      <c r="A84" s="3" t="s">
        <v>82</v>
      </c>
      <c r="B84" s="5">
        <v>6.7</v>
      </c>
      <c r="C84" s="7">
        <f t="shared" si="3"/>
        <v>1.34</v>
      </c>
      <c r="D84" s="5">
        <v>4.7</v>
      </c>
      <c r="E84" s="7">
        <f t="shared" si="4"/>
        <v>0.94000000000000006</v>
      </c>
    </row>
    <row r="85" spans="1:5" x14ac:dyDescent="0.35">
      <c r="A85" s="3" t="s">
        <v>83</v>
      </c>
      <c r="B85" s="5" t="s">
        <v>2</v>
      </c>
      <c r="C85" s="7" t="e">
        <f t="shared" si="3"/>
        <v>#VALUE!</v>
      </c>
      <c r="D85" s="5" t="s">
        <v>2</v>
      </c>
      <c r="E85" s="7" t="e">
        <f t="shared" si="4"/>
        <v>#VALUE!</v>
      </c>
    </row>
    <row r="86" spans="1:5" x14ac:dyDescent="0.35">
      <c r="A86" s="3" t="s">
        <v>84</v>
      </c>
      <c r="B86" s="5">
        <v>8.6999999999999993</v>
      </c>
      <c r="C86" s="7">
        <f t="shared" si="3"/>
        <v>1.74</v>
      </c>
      <c r="D86" s="5">
        <v>8</v>
      </c>
      <c r="E86" s="7">
        <f t="shared" si="4"/>
        <v>1.6</v>
      </c>
    </row>
    <row r="87" spans="1:5" x14ac:dyDescent="0.35">
      <c r="A87" s="3" t="s">
        <v>85</v>
      </c>
      <c r="B87" s="5" t="s">
        <v>2</v>
      </c>
      <c r="C87" s="7" t="e">
        <f t="shared" si="3"/>
        <v>#VALUE!</v>
      </c>
      <c r="D87" s="5" t="s">
        <v>2</v>
      </c>
      <c r="E87" s="7" t="e">
        <f t="shared" ref="E87" si="5">+D87*0.2</f>
        <v>#VALUE!</v>
      </c>
    </row>
    <row r="88" spans="1:5" x14ac:dyDescent="0.35">
      <c r="A88" s="3" t="s">
        <v>86</v>
      </c>
      <c r="B88" s="5" t="s">
        <v>2</v>
      </c>
      <c r="C88" s="7" t="e">
        <f t="shared" si="3"/>
        <v>#VALUE!</v>
      </c>
      <c r="D88" s="5" t="s">
        <v>2</v>
      </c>
      <c r="E88" s="7" t="e">
        <f t="shared" si="4"/>
        <v>#VALUE!</v>
      </c>
    </row>
    <row r="89" spans="1:5" x14ac:dyDescent="0.35">
      <c r="A89" s="3" t="s">
        <v>87</v>
      </c>
      <c r="B89" s="5" t="s">
        <v>2</v>
      </c>
      <c r="C89" s="7" t="e">
        <f t="shared" si="3"/>
        <v>#VALUE!</v>
      </c>
      <c r="D89" s="5" t="s">
        <v>2</v>
      </c>
      <c r="E89" s="7" t="e">
        <f t="shared" si="4"/>
        <v>#VALUE!</v>
      </c>
    </row>
    <row r="90" spans="1:5" x14ac:dyDescent="0.35">
      <c r="A90" s="3" t="s">
        <v>88</v>
      </c>
      <c r="B90" s="5">
        <v>7.6</v>
      </c>
      <c r="C90" s="7">
        <f t="shared" si="3"/>
        <v>1.52</v>
      </c>
      <c r="D90" s="5">
        <v>7.35</v>
      </c>
      <c r="E90" s="7">
        <f t="shared" si="4"/>
        <v>1.47</v>
      </c>
    </row>
    <row r="91" spans="1:5" x14ac:dyDescent="0.35">
      <c r="A91" s="3" t="s">
        <v>89</v>
      </c>
      <c r="B91" s="5" t="s">
        <v>2</v>
      </c>
      <c r="C91" s="7" t="e">
        <f t="shared" si="3"/>
        <v>#VALUE!</v>
      </c>
      <c r="D91" s="5" t="s">
        <v>2</v>
      </c>
      <c r="E91" s="7" t="e">
        <f t="shared" ref="E91" si="6">+D91*0.2</f>
        <v>#VALUE!</v>
      </c>
    </row>
    <row r="92" spans="1:5" x14ac:dyDescent="0.35">
      <c r="A92" s="3" t="s">
        <v>90</v>
      </c>
      <c r="B92" s="5">
        <v>8.0500000000000007</v>
      </c>
      <c r="C92" s="7">
        <f t="shared" si="3"/>
        <v>1.6100000000000003</v>
      </c>
      <c r="D92" s="5">
        <v>7.55</v>
      </c>
      <c r="E92" s="7">
        <f t="shared" si="4"/>
        <v>1.51</v>
      </c>
    </row>
    <row r="93" spans="1:5" x14ac:dyDescent="0.35">
      <c r="A93" s="3" t="s">
        <v>90</v>
      </c>
      <c r="B93" s="5" t="s">
        <v>2</v>
      </c>
      <c r="C93" s="7" t="e">
        <f t="shared" si="3"/>
        <v>#VALUE!</v>
      </c>
      <c r="D93" s="5" t="s">
        <v>2</v>
      </c>
      <c r="E93" s="7" t="e">
        <f t="shared" si="4"/>
        <v>#VALUE!</v>
      </c>
    </row>
    <row r="94" spans="1:5" x14ac:dyDescent="0.35">
      <c r="A94" s="3" t="s">
        <v>91</v>
      </c>
      <c r="B94" s="5">
        <v>7.5</v>
      </c>
      <c r="C94" s="7">
        <f t="shared" si="3"/>
        <v>1.5</v>
      </c>
      <c r="D94" s="5">
        <v>7.6</v>
      </c>
      <c r="E94" s="7">
        <f t="shared" si="4"/>
        <v>1.52</v>
      </c>
    </row>
    <row r="95" spans="1:5" x14ac:dyDescent="0.35">
      <c r="A95" s="3" t="s">
        <v>92</v>
      </c>
      <c r="B95" s="5">
        <v>7.4</v>
      </c>
      <c r="C95" s="7">
        <f t="shared" si="3"/>
        <v>1.4800000000000002</v>
      </c>
      <c r="D95" s="5">
        <v>7.9</v>
      </c>
      <c r="E95" s="7">
        <f t="shared" si="4"/>
        <v>1.58</v>
      </c>
    </row>
    <row r="96" spans="1:5" x14ac:dyDescent="0.35">
      <c r="A96" s="3" t="s">
        <v>93</v>
      </c>
      <c r="B96" s="3">
        <v>8.6999999999999993</v>
      </c>
      <c r="C96" s="7">
        <f t="shared" si="3"/>
        <v>1.74</v>
      </c>
      <c r="D96" s="5">
        <v>8.35</v>
      </c>
      <c r="E96" s="7">
        <f t="shared" si="4"/>
        <v>1.67</v>
      </c>
    </row>
    <row r="97" spans="1:5" x14ac:dyDescent="0.35">
      <c r="A97" s="3" t="s">
        <v>94</v>
      </c>
      <c r="B97" s="5">
        <v>8.5</v>
      </c>
      <c r="C97" s="7">
        <f t="shared" si="3"/>
        <v>1.7000000000000002</v>
      </c>
      <c r="D97" s="5">
        <v>7.5</v>
      </c>
      <c r="E97" s="7">
        <f t="shared" si="4"/>
        <v>1.5</v>
      </c>
    </row>
    <row r="98" spans="1:5" x14ac:dyDescent="0.35">
      <c r="A98" s="3" t="s">
        <v>95</v>
      </c>
      <c r="B98" s="3">
        <v>8.1999999999999993</v>
      </c>
      <c r="C98" s="7">
        <f t="shared" si="3"/>
        <v>1.64</v>
      </c>
      <c r="D98" s="5">
        <v>7.9</v>
      </c>
      <c r="E98" s="7">
        <f t="shared" si="4"/>
        <v>1.58</v>
      </c>
    </row>
    <row r="99" spans="1:5" x14ac:dyDescent="0.35">
      <c r="A99" s="3" t="s">
        <v>96</v>
      </c>
      <c r="B99" s="5">
        <v>7.8</v>
      </c>
      <c r="C99" s="7">
        <f t="shared" ref="C99:C130" si="7">IF(B99&lt;&gt;0,B99*0.2,"")</f>
        <v>1.56</v>
      </c>
      <c r="D99" s="5">
        <v>7.4</v>
      </c>
      <c r="E99" s="7">
        <f t="shared" si="4"/>
        <v>1.4800000000000002</v>
      </c>
    </row>
    <row r="100" spans="1:5" x14ac:dyDescent="0.35">
      <c r="A100" s="3" t="s">
        <v>97</v>
      </c>
      <c r="B100" s="5">
        <v>8.3000000000000007</v>
      </c>
      <c r="C100" s="7">
        <f t="shared" si="7"/>
        <v>1.6600000000000001</v>
      </c>
      <c r="D100" s="5">
        <v>10</v>
      </c>
      <c r="E100" s="7">
        <f t="shared" si="4"/>
        <v>2</v>
      </c>
    </row>
    <row r="101" spans="1:5" x14ac:dyDescent="0.35">
      <c r="A101" s="3" t="s">
        <v>98</v>
      </c>
      <c r="B101" s="5">
        <v>8</v>
      </c>
      <c r="C101" s="7">
        <f t="shared" si="7"/>
        <v>1.6</v>
      </c>
      <c r="D101" s="5">
        <v>8.3000000000000007</v>
      </c>
      <c r="E101" s="7">
        <f t="shared" si="4"/>
        <v>1.6600000000000001</v>
      </c>
    </row>
    <row r="102" spans="1:5" x14ac:dyDescent="0.35">
      <c r="A102" s="3" t="s">
        <v>99</v>
      </c>
      <c r="B102" s="5" t="s">
        <v>2</v>
      </c>
      <c r="C102" s="7" t="e">
        <f t="shared" si="7"/>
        <v>#VALUE!</v>
      </c>
      <c r="D102" s="5" t="s">
        <v>2</v>
      </c>
      <c r="E102" s="7" t="e">
        <f t="shared" si="4"/>
        <v>#VALUE!</v>
      </c>
    </row>
    <row r="103" spans="1:5" x14ac:dyDescent="0.35">
      <c r="A103" s="3" t="s">
        <v>100</v>
      </c>
      <c r="B103" s="5">
        <v>8.4</v>
      </c>
      <c r="C103" s="7">
        <f t="shared" si="7"/>
        <v>1.6800000000000002</v>
      </c>
      <c r="D103" s="5">
        <v>8.1</v>
      </c>
      <c r="E103" s="7">
        <f t="shared" si="4"/>
        <v>1.62</v>
      </c>
    </row>
    <row r="104" spans="1:5" x14ac:dyDescent="0.35">
      <c r="A104" s="3" t="s">
        <v>101</v>
      </c>
      <c r="B104" s="5" t="s">
        <v>2</v>
      </c>
      <c r="C104" s="7" t="e">
        <f t="shared" si="7"/>
        <v>#VALUE!</v>
      </c>
      <c r="D104" s="5" t="s">
        <v>2</v>
      </c>
      <c r="E104" s="7" t="e">
        <f t="shared" ref="E104" si="8">+D104*0.2</f>
        <v>#VALUE!</v>
      </c>
    </row>
    <row r="105" spans="1:5" x14ac:dyDescent="0.35">
      <c r="A105" s="3" t="s">
        <v>102</v>
      </c>
      <c r="B105" s="5">
        <v>8.5</v>
      </c>
      <c r="C105" s="7">
        <f t="shared" si="7"/>
        <v>1.7000000000000002</v>
      </c>
      <c r="D105" s="5">
        <v>8.4</v>
      </c>
      <c r="E105" s="7">
        <f t="shared" si="4"/>
        <v>1.6800000000000002</v>
      </c>
    </row>
    <row r="106" spans="1:5" x14ac:dyDescent="0.35">
      <c r="A106" s="3" t="s">
        <v>103</v>
      </c>
      <c r="B106" s="5">
        <v>8.6</v>
      </c>
      <c r="C106" s="7">
        <f t="shared" si="7"/>
        <v>1.72</v>
      </c>
      <c r="D106" s="5">
        <v>8.15</v>
      </c>
      <c r="E106" s="7">
        <f t="shared" si="4"/>
        <v>1.6300000000000001</v>
      </c>
    </row>
    <row r="107" spans="1:5" x14ac:dyDescent="0.35">
      <c r="A107" s="3" t="s">
        <v>104</v>
      </c>
      <c r="B107" s="5">
        <v>8.4499999999999993</v>
      </c>
      <c r="C107" s="7">
        <f t="shared" si="7"/>
        <v>1.69</v>
      </c>
      <c r="D107" s="5">
        <v>8.1999999999999993</v>
      </c>
      <c r="E107" s="7">
        <f t="shared" si="4"/>
        <v>1.64</v>
      </c>
    </row>
    <row r="108" spans="1:5" x14ac:dyDescent="0.35">
      <c r="A108" s="3" t="s">
        <v>105</v>
      </c>
      <c r="B108" s="5">
        <v>8</v>
      </c>
      <c r="C108" s="7">
        <f t="shared" si="7"/>
        <v>1.6</v>
      </c>
      <c r="D108" s="5">
        <v>8.1</v>
      </c>
      <c r="E108" s="7">
        <f t="shared" si="4"/>
        <v>1.62</v>
      </c>
    </row>
    <row r="109" spans="1:5" x14ac:dyDescent="0.35">
      <c r="A109" s="3" t="s">
        <v>106</v>
      </c>
      <c r="B109" s="3" t="s">
        <v>2</v>
      </c>
      <c r="C109" s="7" t="e">
        <f t="shared" si="7"/>
        <v>#VALUE!</v>
      </c>
      <c r="D109" s="5" t="s">
        <v>2</v>
      </c>
      <c r="E109" s="7" t="e">
        <f t="shared" si="4"/>
        <v>#VALUE!</v>
      </c>
    </row>
    <row r="110" spans="1:5" x14ac:dyDescent="0.35">
      <c r="A110" s="3" t="s">
        <v>107</v>
      </c>
      <c r="B110" s="5">
        <v>8.5</v>
      </c>
      <c r="C110" s="7">
        <f t="shared" si="7"/>
        <v>1.7000000000000002</v>
      </c>
      <c r="D110" s="5">
        <v>8.5</v>
      </c>
      <c r="E110" s="7">
        <f t="shared" si="4"/>
        <v>1.7000000000000002</v>
      </c>
    </row>
    <row r="111" spans="1:5" x14ac:dyDescent="0.35">
      <c r="A111" s="3" t="s">
        <v>108</v>
      </c>
      <c r="B111" s="5">
        <v>8.25</v>
      </c>
      <c r="C111" s="7">
        <f t="shared" si="7"/>
        <v>1.6500000000000001</v>
      </c>
      <c r="D111" s="5">
        <v>8.6999999999999993</v>
      </c>
      <c r="E111" s="7">
        <f t="shared" si="4"/>
        <v>1.74</v>
      </c>
    </row>
    <row r="112" spans="1:5" x14ac:dyDescent="0.35">
      <c r="A112" s="3" t="s">
        <v>109</v>
      </c>
      <c r="B112" s="5">
        <v>8</v>
      </c>
      <c r="C112" s="7">
        <f t="shared" si="7"/>
        <v>1.6</v>
      </c>
      <c r="D112" s="5">
        <v>8.3000000000000007</v>
      </c>
      <c r="E112" s="7">
        <f t="shared" si="4"/>
        <v>1.6600000000000001</v>
      </c>
    </row>
    <row r="113" spans="1:5" x14ac:dyDescent="0.35">
      <c r="A113" s="3" t="s">
        <v>110</v>
      </c>
      <c r="B113" s="3" t="s">
        <v>2</v>
      </c>
      <c r="C113" s="7" t="e">
        <f t="shared" si="7"/>
        <v>#VALUE!</v>
      </c>
      <c r="D113" s="3" t="s">
        <v>2</v>
      </c>
      <c r="E113" s="7" t="e">
        <f t="shared" si="4"/>
        <v>#VALUE!</v>
      </c>
    </row>
    <row r="114" spans="1:5" x14ac:dyDescent="0.35">
      <c r="A114" s="3" t="s">
        <v>111</v>
      </c>
      <c r="B114" s="5">
        <v>8.1999999999999993</v>
      </c>
      <c r="C114" s="7">
        <f t="shared" si="7"/>
        <v>1.64</v>
      </c>
      <c r="D114" s="5">
        <v>8.1</v>
      </c>
      <c r="E114" s="7">
        <f t="shared" si="4"/>
        <v>1.62</v>
      </c>
    </row>
    <row r="115" spans="1:5" x14ac:dyDescent="0.35">
      <c r="A115" s="3" t="s">
        <v>112</v>
      </c>
      <c r="B115" s="5" t="s">
        <v>2</v>
      </c>
      <c r="C115" s="7" t="e">
        <f t="shared" si="7"/>
        <v>#VALUE!</v>
      </c>
      <c r="D115" s="5" t="s">
        <v>2</v>
      </c>
      <c r="E115" s="7" t="e">
        <f t="shared" si="4"/>
        <v>#VALUE!</v>
      </c>
    </row>
    <row r="116" spans="1:5" x14ac:dyDescent="0.35">
      <c r="A116" s="3" t="s">
        <v>113</v>
      </c>
      <c r="B116" s="5">
        <v>8.4</v>
      </c>
      <c r="C116" s="7">
        <f t="shared" si="7"/>
        <v>1.6800000000000002</v>
      </c>
      <c r="D116" s="5">
        <v>8.25</v>
      </c>
      <c r="E116" s="7">
        <f t="shared" si="4"/>
        <v>1.6500000000000001</v>
      </c>
    </row>
    <row r="117" spans="1:5" x14ac:dyDescent="0.35">
      <c r="A117" s="3" t="s">
        <v>114</v>
      </c>
      <c r="B117" s="5">
        <v>7.8</v>
      </c>
      <c r="C117" s="7">
        <f t="shared" si="7"/>
        <v>1.56</v>
      </c>
      <c r="D117" s="5">
        <v>8.9</v>
      </c>
      <c r="E117" s="7">
        <f t="shared" si="4"/>
        <v>1.7800000000000002</v>
      </c>
    </row>
    <row r="118" spans="1:5" x14ac:dyDescent="0.35">
      <c r="A118" s="3" t="s">
        <v>115</v>
      </c>
      <c r="B118" s="5" t="s">
        <v>2</v>
      </c>
      <c r="C118" s="7" t="e">
        <f t="shared" si="7"/>
        <v>#VALUE!</v>
      </c>
      <c r="D118" s="5" t="s">
        <v>2</v>
      </c>
      <c r="E118" s="7" t="e">
        <f t="shared" si="4"/>
        <v>#VALUE!</v>
      </c>
    </row>
    <row r="119" spans="1:5" x14ac:dyDescent="0.35">
      <c r="A119" s="3" t="s">
        <v>116</v>
      </c>
      <c r="B119" s="5" t="s">
        <v>2</v>
      </c>
      <c r="C119" s="7" t="e">
        <f t="shared" si="7"/>
        <v>#VALUE!</v>
      </c>
      <c r="D119" s="5" t="s">
        <v>2</v>
      </c>
      <c r="E119" s="7" t="e">
        <f t="shared" si="4"/>
        <v>#VALUE!</v>
      </c>
    </row>
    <row r="120" spans="1:5" x14ac:dyDescent="0.35">
      <c r="A120" s="3" t="s">
        <v>117</v>
      </c>
      <c r="B120" s="3">
        <v>7.8</v>
      </c>
      <c r="C120" s="7">
        <f t="shared" si="7"/>
        <v>1.56</v>
      </c>
      <c r="D120" s="5">
        <v>7.8</v>
      </c>
      <c r="E120" s="7">
        <f t="shared" si="4"/>
        <v>1.56</v>
      </c>
    </row>
    <row r="121" spans="1:5" x14ac:dyDescent="0.35">
      <c r="A121" s="3" t="s">
        <v>118</v>
      </c>
      <c r="B121" s="5">
        <v>8.1999999999999993</v>
      </c>
      <c r="C121" s="7">
        <f t="shared" si="7"/>
        <v>1.64</v>
      </c>
      <c r="D121" s="5">
        <v>8</v>
      </c>
      <c r="E121" s="7">
        <f t="shared" si="4"/>
        <v>1.6</v>
      </c>
    </row>
    <row r="122" spans="1:5" x14ac:dyDescent="0.35">
      <c r="A122" s="3" t="s">
        <v>119</v>
      </c>
      <c r="B122" s="5">
        <v>8</v>
      </c>
      <c r="C122" s="7">
        <f t="shared" si="7"/>
        <v>1.6</v>
      </c>
      <c r="D122" s="5">
        <v>8.1</v>
      </c>
      <c r="E122" s="7">
        <f t="shared" si="4"/>
        <v>1.62</v>
      </c>
    </row>
    <row r="123" spans="1:5" x14ac:dyDescent="0.35">
      <c r="A123" s="3" t="s">
        <v>120</v>
      </c>
      <c r="B123" s="5">
        <v>8.1</v>
      </c>
      <c r="C123" s="7">
        <f t="shared" si="7"/>
        <v>1.62</v>
      </c>
      <c r="D123" s="5">
        <v>8.65</v>
      </c>
      <c r="E123" s="7">
        <f t="shared" si="4"/>
        <v>1.7300000000000002</v>
      </c>
    </row>
    <row r="124" spans="1:5" x14ac:dyDescent="0.35">
      <c r="A124" s="3" t="s">
        <v>121</v>
      </c>
      <c r="B124" s="5">
        <v>8</v>
      </c>
      <c r="C124" s="7">
        <f t="shared" si="7"/>
        <v>1.6</v>
      </c>
      <c r="D124" s="5">
        <v>8.0500000000000007</v>
      </c>
      <c r="E124" s="7">
        <f t="shared" si="4"/>
        <v>1.6100000000000003</v>
      </c>
    </row>
    <row r="125" spans="1:5" x14ac:dyDescent="0.35">
      <c r="A125" s="3" t="s">
        <v>122</v>
      </c>
      <c r="B125" s="5">
        <v>8.6999999999999993</v>
      </c>
      <c r="C125" s="7">
        <f t="shared" si="7"/>
        <v>1.74</v>
      </c>
      <c r="D125" s="5">
        <v>7.95</v>
      </c>
      <c r="E125" s="7">
        <f t="shared" si="4"/>
        <v>1.59</v>
      </c>
    </row>
    <row r="126" spans="1:5" x14ac:dyDescent="0.35">
      <c r="A126" s="3" t="s">
        <v>123</v>
      </c>
      <c r="B126" s="5">
        <v>8.65</v>
      </c>
      <c r="C126" s="7">
        <f t="shared" si="7"/>
        <v>1.7300000000000002</v>
      </c>
      <c r="D126" s="5">
        <v>8.5500000000000007</v>
      </c>
      <c r="E126" s="7">
        <f t="shared" si="4"/>
        <v>1.7100000000000002</v>
      </c>
    </row>
    <row r="127" spans="1:5" x14ac:dyDescent="0.35">
      <c r="A127" s="3" t="s">
        <v>2</v>
      </c>
      <c r="B127" s="5" t="s">
        <v>2</v>
      </c>
      <c r="C127" s="7" t="e">
        <f t="shared" si="7"/>
        <v>#VALUE!</v>
      </c>
      <c r="D127" s="5" t="s">
        <v>2</v>
      </c>
      <c r="E127" s="7" t="e">
        <f t="shared" si="4"/>
        <v>#VALUE!</v>
      </c>
    </row>
    <row r="128" spans="1:5" x14ac:dyDescent="0.35">
      <c r="A128" s="2">
        <v>44698</v>
      </c>
      <c r="B128" s="5">
        <v>8.1</v>
      </c>
      <c r="C128" s="7">
        <f t="shared" si="7"/>
        <v>1.62</v>
      </c>
      <c r="D128" s="5">
        <v>8.15</v>
      </c>
      <c r="E128" s="7">
        <f t="shared" si="4"/>
        <v>1.6300000000000001</v>
      </c>
    </row>
    <row r="129" spans="1:5" x14ac:dyDescent="0.35">
      <c r="A129" s="2">
        <v>44699</v>
      </c>
      <c r="B129" s="5">
        <v>7.85</v>
      </c>
      <c r="C129" s="7">
        <f t="shared" si="7"/>
        <v>1.57</v>
      </c>
      <c r="D129" s="5">
        <v>8.6999999999999993</v>
      </c>
      <c r="E129" s="7">
        <f t="shared" si="4"/>
        <v>1.74</v>
      </c>
    </row>
    <row r="130" spans="1:5" x14ac:dyDescent="0.35">
      <c r="A130" s="2">
        <v>44700</v>
      </c>
      <c r="B130" s="5">
        <v>4.8499999999999996</v>
      </c>
      <c r="C130" s="7">
        <f t="shared" si="7"/>
        <v>0.97</v>
      </c>
      <c r="D130" s="5">
        <v>7.7</v>
      </c>
      <c r="E130" s="7">
        <f t="shared" si="4"/>
        <v>1.54</v>
      </c>
    </row>
    <row r="131" spans="1:5" x14ac:dyDescent="0.35">
      <c r="A131" s="2">
        <v>44701</v>
      </c>
      <c r="B131" s="5" t="s">
        <v>2</v>
      </c>
      <c r="C131" s="7" t="e">
        <f t="shared" ref="C131:C156" si="9">IF(B131&lt;&gt;0,B131*0.2,"")</f>
        <v>#VALUE!</v>
      </c>
      <c r="D131" s="5" t="s">
        <v>2</v>
      </c>
      <c r="E131" s="7" t="e">
        <f t="shared" ref="E131" si="10">+D131*0.2</f>
        <v>#VALUE!</v>
      </c>
    </row>
    <row r="132" spans="1:5" x14ac:dyDescent="0.35">
      <c r="A132" s="2">
        <v>44702</v>
      </c>
      <c r="B132" s="5">
        <v>8.15</v>
      </c>
      <c r="C132" s="7">
        <f t="shared" si="9"/>
        <v>1.6300000000000001</v>
      </c>
      <c r="D132" s="5">
        <v>8.1</v>
      </c>
      <c r="E132" s="7">
        <f t="shared" ref="E132:E156" si="11">+D132*0.2</f>
        <v>1.62</v>
      </c>
    </row>
    <row r="133" spans="1:5" x14ac:dyDescent="0.35">
      <c r="A133" s="2">
        <v>44703</v>
      </c>
      <c r="B133" s="5" t="s">
        <v>2</v>
      </c>
      <c r="C133" s="7" t="e">
        <f t="shared" si="9"/>
        <v>#VALUE!</v>
      </c>
      <c r="D133" s="5" t="s">
        <v>2</v>
      </c>
      <c r="E133" s="7" t="e">
        <f t="shared" si="11"/>
        <v>#VALUE!</v>
      </c>
    </row>
    <row r="134" spans="1:5" x14ac:dyDescent="0.35">
      <c r="A134" s="2">
        <v>44704</v>
      </c>
      <c r="B134" s="5">
        <v>7.6</v>
      </c>
      <c r="C134" s="7">
        <f t="shared" si="9"/>
        <v>1.52</v>
      </c>
      <c r="D134" s="5">
        <v>7</v>
      </c>
      <c r="E134" s="7">
        <f t="shared" si="11"/>
        <v>1.4000000000000001</v>
      </c>
    </row>
    <row r="135" spans="1:5" x14ac:dyDescent="0.35">
      <c r="A135" s="2">
        <v>44705</v>
      </c>
      <c r="B135" s="5">
        <v>7.8</v>
      </c>
      <c r="C135" s="7">
        <f t="shared" si="9"/>
        <v>1.56</v>
      </c>
      <c r="D135" s="5">
        <v>8.4</v>
      </c>
      <c r="E135" s="7">
        <f t="shared" si="11"/>
        <v>1.6800000000000002</v>
      </c>
    </row>
    <row r="136" spans="1:5" x14ac:dyDescent="0.35">
      <c r="A136" s="2">
        <v>44706</v>
      </c>
      <c r="B136" s="5">
        <v>6.5</v>
      </c>
      <c r="C136" s="7">
        <f t="shared" si="9"/>
        <v>1.3</v>
      </c>
      <c r="D136" s="5">
        <v>10.4</v>
      </c>
      <c r="E136" s="7">
        <f t="shared" si="11"/>
        <v>2.08</v>
      </c>
    </row>
    <row r="137" spans="1:5" x14ac:dyDescent="0.35">
      <c r="A137" s="2">
        <v>44707</v>
      </c>
      <c r="B137" s="5" t="s">
        <v>2</v>
      </c>
      <c r="C137" s="7" t="e">
        <f t="shared" si="9"/>
        <v>#VALUE!</v>
      </c>
      <c r="D137" s="5" t="s">
        <v>2</v>
      </c>
      <c r="E137" s="7" t="e">
        <f t="shared" si="11"/>
        <v>#VALUE!</v>
      </c>
    </row>
    <row r="138" spans="1:5" x14ac:dyDescent="0.35">
      <c r="A138" s="2">
        <v>44708</v>
      </c>
      <c r="B138" s="5">
        <v>7</v>
      </c>
      <c r="C138" s="7">
        <f t="shared" si="9"/>
        <v>1.4000000000000001</v>
      </c>
      <c r="D138" s="5">
        <v>7.9</v>
      </c>
      <c r="E138" s="7">
        <f t="shared" si="11"/>
        <v>1.58</v>
      </c>
    </row>
    <row r="139" spans="1:5" x14ac:dyDescent="0.35">
      <c r="A139" s="2">
        <v>44709</v>
      </c>
      <c r="B139" s="5">
        <v>7.8</v>
      </c>
      <c r="C139" s="7">
        <f t="shared" si="9"/>
        <v>1.56</v>
      </c>
      <c r="D139" s="5">
        <v>7.7</v>
      </c>
      <c r="E139" s="7">
        <f t="shared" si="11"/>
        <v>1.54</v>
      </c>
    </row>
    <row r="140" spans="1:5" x14ac:dyDescent="0.35">
      <c r="A140" s="2">
        <v>44710</v>
      </c>
      <c r="B140" s="5">
        <v>7.85</v>
      </c>
      <c r="C140" s="7">
        <f t="shared" si="9"/>
        <v>1.57</v>
      </c>
      <c r="D140" s="5">
        <v>6.55</v>
      </c>
      <c r="E140" s="7">
        <f t="shared" si="11"/>
        <v>1.31</v>
      </c>
    </row>
    <row r="141" spans="1:5" x14ac:dyDescent="0.35">
      <c r="A141" s="2">
        <v>44711</v>
      </c>
      <c r="B141" s="5">
        <v>7.7</v>
      </c>
      <c r="C141" s="7">
        <f t="shared" si="9"/>
        <v>1.54</v>
      </c>
      <c r="D141" s="5">
        <v>6.15</v>
      </c>
      <c r="E141" s="7">
        <f t="shared" si="11"/>
        <v>1.2300000000000002</v>
      </c>
    </row>
    <row r="142" spans="1:5" x14ac:dyDescent="0.35">
      <c r="A142" s="2">
        <v>44712</v>
      </c>
      <c r="B142" s="5">
        <v>8</v>
      </c>
      <c r="C142" s="7">
        <f t="shared" si="9"/>
        <v>1.6</v>
      </c>
      <c r="D142" s="5">
        <v>9.35</v>
      </c>
      <c r="E142" s="7">
        <f t="shared" si="11"/>
        <v>1.87</v>
      </c>
    </row>
    <row r="143" spans="1:5" x14ac:dyDescent="0.35">
      <c r="A143" s="2">
        <v>44713</v>
      </c>
      <c r="B143" s="5">
        <v>8.6999999999999993</v>
      </c>
      <c r="C143" s="7">
        <f t="shared" si="9"/>
        <v>1.74</v>
      </c>
      <c r="D143" s="5">
        <v>6.9</v>
      </c>
      <c r="E143" s="7">
        <f t="shared" si="11"/>
        <v>1.3800000000000001</v>
      </c>
    </row>
    <row r="144" spans="1:5" x14ac:dyDescent="0.35">
      <c r="A144" s="2">
        <v>44714</v>
      </c>
      <c r="B144" s="5">
        <v>8.15</v>
      </c>
      <c r="C144" s="7">
        <f t="shared" si="9"/>
        <v>1.6300000000000001</v>
      </c>
      <c r="D144" s="5">
        <v>10.3</v>
      </c>
      <c r="E144" s="7">
        <f t="shared" si="11"/>
        <v>2.06</v>
      </c>
    </row>
    <row r="145" spans="1:5" x14ac:dyDescent="0.35">
      <c r="A145" s="2">
        <v>44715</v>
      </c>
      <c r="B145" s="5" t="s">
        <v>2</v>
      </c>
      <c r="C145" s="7" t="e">
        <f t="shared" si="9"/>
        <v>#VALUE!</v>
      </c>
      <c r="D145" s="5" t="s">
        <v>2</v>
      </c>
      <c r="E145" s="7" t="e">
        <f t="shared" ref="E145" si="12">+D145*0.2</f>
        <v>#VALUE!</v>
      </c>
    </row>
    <row r="146" spans="1:5" x14ac:dyDescent="0.35">
      <c r="A146" s="2">
        <v>44716</v>
      </c>
      <c r="B146" s="5" t="s">
        <v>2</v>
      </c>
      <c r="C146" s="7" t="e">
        <f t="shared" si="9"/>
        <v>#VALUE!</v>
      </c>
      <c r="D146" s="5" t="s">
        <v>2</v>
      </c>
      <c r="E146" s="7" t="e">
        <f t="shared" ref="E146" si="13">+D146*0.2</f>
        <v>#VALUE!</v>
      </c>
    </row>
    <row r="147" spans="1:5" x14ac:dyDescent="0.35">
      <c r="A147" s="2">
        <v>44717</v>
      </c>
      <c r="B147" s="5" t="s">
        <v>2</v>
      </c>
      <c r="C147" s="7" t="e">
        <f t="shared" si="9"/>
        <v>#VALUE!</v>
      </c>
      <c r="D147" s="5" t="s">
        <v>2</v>
      </c>
      <c r="E147" s="7" t="e">
        <f t="shared" ref="E147" si="14">+D147*0.2</f>
        <v>#VALUE!</v>
      </c>
    </row>
    <row r="148" spans="1:5" x14ac:dyDescent="0.35">
      <c r="A148" s="2">
        <v>44718</v>
      </c>
      <c r="B148" s="5" t="s">
        <v>2</v>
      </c>
      <c r="C148" s="7" t="e">
        <f t="shared" si="9"/>
        <v>#VALUE!</v>
      </c>
      <c r="D148" s="5">
        <v>9.1</v>
      </c>
      <c r="E148" s="7">
        <f t="shared" si="11"/>
        <v>1.82</v>
      </c>
    </row>
    <row r="149" spans="1:5" x14ac:dyDescent="0.35">
      <c r="A149" s="2">
        <v>44719</v>
      </c>
      <c r="B149" s="5" t="s">
        <v>2</v>
      </c>
      <c r="C149" s="7" t="e">
        <f t="shared" si="9"/>
        <v>#VALUE!</v>
      </c>
      <c r="D149" s="5">
        <v>9.6</v>
      </c>
      <c r="E149" s="7">
        <f t="shared" si="11"/>
        <v>1.92</v>
      </c>
    </row>
    <row r="150" spans="1:5" x14ac:dyDescent="0.35">
      <c r="A150" s="2">
        <v>44720</v>
      </c>
      <c r="B150" s="5">
        <v>8.6999999999999993</v>
      </c>
      <c r="C150" s="7">
        <f t="shared" si="9"/>
        <v>1.74</v>
      </c>
      <c r="D150" s="5">
        <v>7.55</v>
      </c>
      <c r="E150" s="7">
        <f t="shared" si="11"/>
        <v>1.51</v>
      </c>
    </row>
    <row r="151" spans="1:5" x14ac:dyDescent="0.35">
      <c r="A151" s="2">
        <v>44721</v>
      </c>
      <c r="B151" s="5" t="s">
        <v>2</v>
      </c>
      <c r="C151" s="7" t="e">
        <f t="shared" si="9"/>
        <v>#VALUE!</v>
      </c>
      <c r="D151" s="5" t="s">
        <v>2</v>
      </c>
      <c r="E151" s="7" t="e">
        <f t="shared" si="11"/>
        <v>#VALUE!</v>
      </c>
    </row>
    <row r="152" spans="1:5" x14ac:dyDescent="0.35">
      <c r="A152" s="2">
        <v>44722</v>
      </c>
      <c r="B152" s="5"/>
      <c r="C152" s="7" t="str">
        <f t="shared" si="9"/>
        <v/>
      </c>
      <c r="D152" s="5">
        <v>8</v>
      </c>
      <c r="E152" s="7">
        <f t="shared" si="11"/>
        <v>1.6</v>
      </c>
    </row>
    <row r="153" spans="1:5" x14ac:dyDescent="0.35">
      <c r="A153" s="2">
        <v>44723</v>
      </c>
      <c r="B153" s="5">
        <v>8.15</v>
      </c>
      <c r="C153" s="7">
        <f t="shared" si="9"/>
        <v>1.6300000000000001</v>
      </c>
      <c r="D153" s="5">
        <v>6.8</v>
      </c>
      <c r="E153" s="7">
        <f t="shared" si="11"/>
        <v>1.36</v>
      </c>
    </row>
    <row r="154" spans="1:5" x14ac:dyDescent="0.35">
      <c r="A154" s="2">
        <v>44724</v>
      </c>
      <c r="B154" s="5" t="s">
        <v>2</v>
      </c>
      <c r="C154" s="7" t="e">
        <f t="shared" si="9"/>
        <v>#VALUE!</v>
      </c>
      <c r="D154" s="5" t="s">
        <v>2</v>
      </c>
      <c r="E154" s="7" t="e">
        <f t="shared" si="11"/>
        <v>#VALUE!</v>
      </c>
    </row>
    <row r="155" spans="1:5" x14ac:dyDescent="0.35">
      <c r="A155" s="2">
        <v>44725</v>
      </c>
      <c r="B155" s="5" t="s">
        <v>2</v>
      </c>
      <c r="C155" s="7" t="e">
        <f t="shared" si="9"/>
        <v>#VALUE!</v>
      </c>
      <c r="D155" s="5" t="s">
        <v>2</v>
      </c>
      <c r="E155" s="7" t="e">
        <f t="shared" si="11"/>
        <v>#VALUE!</v>
      </c>
    </row>
    <row r="156" spans="1:5" x14ac:dyDescent="0.35">
      <c r="A156" s="2">
        <v>44726</v>
      </c>
      <c r="B156" s="5">
        <v>6.4</v>
      </c>
      <c r="C156" s="7">
        <f t="shared" si="9"/>
        <v>1.2800000000000002</v>
      </c>
      <c r="D156" s="5">
        <v>5.55</v>
      </c>
      <c r="E156" s="7">
        <f t="shared" si="11"/>
        <v>1.1100000000000001</v>
      </c>
    </row>
  </sheetData>
  <mergeCells count="1">
    <mergeCell ref="B1:E1"/>
  </mergeCells>
  <conditionalFormatting sqref="C3:C69 E3:E69 E71:E86 C71:C86 C88:C90 E88:E90 E92:E103 C92:C103 C105:C144 E105:E144 E148:E150 C148:C150 E152:E156 C152:C156">
    <cfRule type="cellIs" dxfId="38" priority="268" operator="lessThan">
      <formula>1.25</formula>
    </cfRule>
    <cfRule type="cellIs" dxfId="37" priority="270" operator="greaterThanOrEqual">
      <formula>1.45</formula>
    </cfRule>
  </conditionalFormatting>
  <conditionalFormatting sqref="E3:E69 C3:C69 C71:C86 E71:E86 E88:E90 C88:C90 C92:C103 E92:E103 E105:E144 C105:C144 C148:C150 E148:E150 E152:E156 C152:C156">
    <cfRule type="cellIs" dxfId="36" priority="269" operator="greaterThanOrEqual">
      <formula>1.75</formula>
    </cfRule>
  </conditionalFormatting>
  <conditionalFormatting sqref="C70 E70">
    <cfRule type="cellIs" dxfId="35" priority="217" operator="lessThan">
      <formula>1.25</formula>
    </cfRule>
    <cfRule type="cellIs" dxfId="34" priority="219" operator="greaterThanOrEqual">
      <formula>1.45</formula>
    </cfRule>
  </conditionalFormatting>
  <conditionalFormatting sqref="E70 C70">
    <cfRule type="cellIs" dxfId="33" priority="218" operator="greaterThanOrEqual">
      <formula>1.75</formula>
    </cfRule>
  </conditionalFormatting>
  <conditionalFormatting sqref="E87 C87">
    <cfRule type="cellIs" dxfId="32" priority="175" operator="lessThan">
      <formula>1.25</formula>
    </cfRule>
    <cfRule type="cellIs" dxfId="31" priority="177" operator="greaterThanOrEqual">
      <formula>1.45</formula>
    </cfRule>
  </conditionalFormatting>
  <conditionalFormatting sqref="C87 E87">
    <cfRule type="cellIs" dxfId="30" priority="176" operator="greaterThanOrEqual">
      <formula>1.75</formula>
    </cfRule>
  </conditionalFormatting>
  <conditionalFormatting sqref="C91 E91">
    <cfRule type="cellIs" dxfId="29" priority="163" operator="lessThan">
      <formula>1.25</formula>
    </cfRule>
    <cfRule type="cellIs" dxfId="28" priority="165" operator="greaterThanOrEqual">
      <formula>1.45</formula>
    </cfRule>
  </conditionalFormatting>
  <conditionalFormatting sqref="E91 C91">
    <cfRule type="cellIs" dxfId="27" priority="164" operator="greaterThanOrEqual">
      <formula>1.75</formula>
    </cfRule>
  </conditionalFormatting>
  <conditionalFormatting sqref="E104 C104">
    <cfRule type="cellIs" dxfId="26" priority="79" operator="lessThan">
      <formula>1.25</formula>
    </cfRule>
    <cfRule type="cellIs" dxfId="25" priority="81" operator="greaterThanOrEqual">
      <formula>1.45</formula>
    </cfRule>
  </conditionalFormatting>
  <conditionalFormatting sqref="C104 E104">
    <cfRule type="cellIs" dxfId="24" priority="80" operator="greaterThanOrEqual">
      <formula>1.75</formula>
    </cfRule>
  </conditionalFormatting>
  <conditionalFormatting sqref="C145 E145">
    <cfRule type="cellIs" dxfId="23" priority="49" operator="lessThan">
      <formula>1.25</formula>
    </cfRule>
    <cfRule type="cellIs" dxfId="22" priority="51" operator="greaterThanOrEqual">
      <formula>1.45</formula>
    </cfRule>
  </conditionalFormatting>
  <conditionalFormatting sqref="E145 C145">
    <cfRule type="cellIs" dxfId="21" priority="50" operator="greaterThanOrEqual">
      <formula>1.75</formula>
    </cfRule>
  </conditionalFormatting>
  <conditionalFormatting sqref="C146 E146">
    <cfRule type="cellIs" dxfId="20" priority="43" operator="lessThan">
      <formula>1.25</formula>
    </cfRule>
    <cfRule type="cellIs" dxfId="19" priority="45" operator="greaterThanOrEqual">
      <formula>1.45</formula>
    </cfRule>
  </conditionalFormatting>
  <conditionalFormatting sqref="E146 C146">
    <cfRule type="cellIs" dxfId="18" priority="44" operator="greaterThanOrEqual">
      <formula>1.75</formula>
    </cfRule>
  </conditionalFormatting>
  <conditionalFormatting sqref="C147 E147">
    <cfRule type="cellIs" dxfId="17" priority="28" operator="lessThan">
      <formula>1.25</formula>
    </cfRule>
    <cfRule type="cellIs" dxfId="16" priority="30" operator="greaterThanOrEqual">
      <formula>1.45</formula>
    </cfRule>
  </conditionalFormatting>
  <conditionalFormatting sqref="E147 C147">
    <cfRule type="cellIs" dxfId="15" priority="29" operator="greaterThanOrEqual">
      <formula>1.75</formula>
    </cfRule>
  </conditionalFormatting>
  <conditionalFormatting sqref="C151 E151">
    <cfRule type="cellIs" dxfId="14" priority="13" operator="lessThan">
      <formula>1.25</formula>
    </cfRule>
    <cfRule type="cellIs" dxfId="13" priority="15" operator="greaterThanOrEqual">
      <formula>1.45</formula>
    </cfRule>
  </conditionalFormatting>
  <conditionalFormatting sqref="E151 C151">
    <cfRule type="cellIs" dxfId="12" priority="14" operator="greaterThanOrEqual">
      <formula>1.75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70"/>
  <sheetViews>
    <sheetView tabSelected="1" topLeftCell="L1" zoomScale="90" zoomScaleNormal="90" workbookViewId="0">
      <pane ySplit="3" topLeftCell="A152" activePane="bottomLeft" state="frozen"/>
      <selection pane="bottomLeft" activeCell="O153" sqref="O153"/>
    </sheetView>
  </sheetViews>
  <sheetFormatPr defaultRowHeight="14.5" x14ac:dyDescent="0.35"/>
  <cols>
    <col min="4" max="4" width="13.6328125" style="46" customWidth="1"/>
    <col min="5" max="5" width="13.6328125" customWidth="1"/>
    <col min="6" max="6" width="18.08984375" customWidth="1"/>
    <col min="7" max="8" width="24.81640625" customWidth="1"/>
    <col min="9" max="9" width="16.54296875" customWidth="1"/>
    <col min="10" max="10" width="16.453125" customWidth="1"/>
    <col min="11" max="12" width="16.1796875" customWidth="1"/>
    <col min="13" max="13" width="17" customWidth="1"/>
    <col min="16" max="16" width="11" bestFit="1" customWidth="1"/>
    <col min="17" max="17" width="16.08984375" customWidth="1"/>
    <col min="18" max="19" width="14" customWidth="1"/>
    <col min="20" max="21" width="12" customWidth="1"/>
  </cols>
  <sheetData>
    <row r="1" spans="1:13" x14ac:dyDescent="0.35">
      <c r="A1" t="s">
        <v>137</v>
      </c>
      <c r="D1" s="46">
        <v>0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</row>
    <row r="2" spans="1:13" x14ac:dyDescent="0.35">
      <c r="G2" t="s">
        <v>139</v>
      </c>
      <c r="H2" t="s">
        <v>132</v>
      </c>
      <c r="I2" t="s">
        <v>126</v>
      </c>
      <c r="K2" t="s">
        <v>139</v>
      </c>
      <c r="L2" t="s">
        <v>142</v>
      </c>
      <c r="M2" t="s">
        <v>127</v>
      </c>
    </row>
    <row r="3" spans="1:13" s="38" customFormat="1" ht="44.4" customHeight="1" x14ac:dyDescent="0.35">
      <c r="D3" s="47" t="s">
        <v>145</v>
      </c>
      <c r="E3" s="38" t="s">
        <v>0</v>
      </c>
      <c r="F3" s="39" t="s">
        <v>128</v>
      </c>
      <c r="G3" s="40" t="s">
        <v>134</v>
      </c>
      <c r="H3" s="41" t="s">
        <v>140</v>
      </c>
      <c r="I3" s="40" t="s">
        <v>133</v>
      </c>
      <c r="J3" s="42" t="s">
        <v>135</v>
      </c>
      <c r="K3" s="43" t="s">
        <v>130</v>
      </c>
      <c r="L3" s="44" t="s">
        <v>141</v>
      </c>
      <c r="M3" s="43" t="s">
        <v>136</v>
      </c>
    </row>
    <row r="4" spans="1:13" x14ac:dyDescent="0.35">
      <c r="B4">
        <f>IF(AND(TYPE(H4)=1,TYPE(L4)=1),IF(AND(H4&gt;0,L4&gt;0),C4,0),0)</f>
        <v>0</v>
      </c>
      <c r="C4">
        <f>IF(TYPE(E4)=2,IF(AND(LEN(SUBSTITUTE(E4," ",""))=8,IFERROR(VALUE(SUBSTITUTE(E4," ","")),)&lt;&gt;SUBSTITUTE(E4," ","")),DATE(LEFT(SUBSTITUTE(E4," ",""),4),MID(SUBSTITUTE(E4," ",""),5,2),RIGHT(SUBSTITUTE(E4," ",""),2)),),E4)</f>
        <v>0</v>
      </c>
      <c r="D4" s="46">
        <f>IF(ISBLANK(B4),,COUNTIF(B:B,"&gt;"&amp;B4)+1)</f>
        <v>111</v>
      </c>
      <c r="E4" s="32" t="str">
        <f>Táblázat1[[#This Row],[Mintavétel dátuma]]</f>
        <v>-</v>
      </c>
      <c r="F4" t="e">
        <f>Táblázat1[[#This Row],[Lenti koncentráció (%)]]</f>
        <v>#VALUE!</v>
      </c>
      <c r="G4" t="e">
        <f>IFERROR(F4,NA())</f>
        <v>#N/A</v>
      </c>
      <c r="H4" t="e">
        <f>IF(OR(Táblázat2[[#This Row],[Lenti fogyás2]]="",Táblázat2[[#This Row],[Lenti fogyás2]]="HIÁNYZIK"),NA(),Táblázat2[[#This Row],[Lenti fogyás2]])</f>
        <v>#N/A</v>
      </c>
      <c r="J4" t="e">
        <f>Táblázat1[[#This Row],[Fenti koncentráció (%)]]</f>
        <v>#VALUE!</v>
      </c>
      <c r="K4" t="e">
        <f>IFERROR(J4,NA())</f>
        <v>#N/A</v>
      </c>
      <c r="L4" t="e">
        <f>IF(OR(Táblázat2[[#This Row],[Fenti fogyás]]="",Táblázat2[[#This Row],[Fenti fogyás]]="HIÁNYZIK"),NA(),Táblázat2[[#This Row],[Fenti fogyás]])</f>
        <v>#N/A</v>
      </c>
    </row>
    <row r="5" spans="1:13" x14ac:dyDescent="0.35">
      <c r="B5">
        <f t="shared" ref="B5:B68" si="0">IF(AND(TYPE(H5)=1,TYPE(L5)=1),IF(AND(H5&gt;0,L5&gt;0),C5,0),0)</f>
        <v>0</v>
      </c>
      <c r="C5">
        <f t="shared" ref="C5:C68" si="1">IF(TYPE(E5)=2,IF(AND(LEN(SUBSTITUTE(E5," ",""))=8,IFERROR(VALUE(SUBSTITUTE(E5," ","")),)&lt;&gt;SUBSTITUTE(E5," ","")),DATE(LEFT(SUBSTITUTE(E5," ",""),4),MID(SUBSTITUTE(E5," ",""),5,2),RIGHT(SUBSTITUTE(E5," ",""),2)),),E5)</f>
        <v>44575</v>
      </c>
      <c r="D5" s="46">
        <f t="shared" ref="D5:D68" si="2">IF(ISBLANK(B5),,COUNTIF(B:B,"&gt;"&amp;B5)+1)</f>
        <v>111</v>
      </c>
      <c r="E5" s="32" t="str">
        <f>Táblázat1[[#This Row],[Mintavétel dátuma]]</f>
        <v>2022 01 14</v>
      </c>
      <c r="F5">
        <f>Táblázat1[[#This Row],[Lenti koncentráció (%)]]</f>
        <v>2.2399999999999998</v>
      </c>
      <c r="G5">
        <f t="shared" ref="G5:G68" si="3">IFERROR(F5,NA())</f>
        <v>2.2399999999999998</v>
      </c>
      <c r="H5">
        <f>IF(OR(Táblázat2[[#This Row],[Lenti fogyás2]]="",Táblázat2[[#This Row],[Lenti fogyás2]]="HIÁNYZIK"),NA(),Táblázat2[[#This Row],[Lenti fogyás2]])</f>
        <v>2.2399999999999998</v>
      </c>
      <c r="J5" t="e">
        <f>Táblázat1[[#This Row],[Fenti koncentráció (%)]]</f>
        <v>#VALUE!</v>
      </c>
      <c r="K5" t="e">
        <f t="shared" ref="K5:K68" si="4">IFERROR(J5,NA())</f>
        <v>#N/A</v>
      </c>
      <c r="L5" t="e">
        <f>IF(OR(Táblázat2[[#This Row],[Fenti fogyás]]="",Táblázat2[[#This Row],[Fenti fogyás]]="HIÁNYZIK"),NA(),Táblázat2[[#This Row],[Fenti fogyás]])</f>
        <v>#N/A</v>
      </c>
    </row>
    <row r="6" spans="1:13" x14ac:dyDescent="0.35">
      <c r="B6">
        <f t="shared" si="0"/>
        <v>0</v>
      </c>
      <c r="C6">
        <f t="shared" si="1"/>
        <v>44576</v>
      </c>
      <c r="D6" s="46">
        <f t="shared" si="2"/>
        <v>111</v>
      </c>
      <c r="E6" s="32" t="str">
        <f>Táblázat1[[#This Row],[Mintavétel dátuma]]</f>
        <v>2022 01 15</v>
      </c>
      <c r="F6">
        <f>Táblázat1[[#This Row],[Lenti koncentráció (%)]]</f>
        <v>1.7800000000000002</v>
      </c>
      <c r="G6">
        <f t="shared" si="3"/>
        <v>1.7800000000000002</v>
      </c>
      <c r="H6">
        <f>IF(OR(Táblázat2[[#This Row],[Lenti fogyás2]]="",Táblázat2[[#This Row],[Lenti fogyás2]]="HIÁNYZIK"),NA(),Táblázat2[[#This Row],[Lenti fogyás2]])</f>
        <v>1.7800000000000002</v>
      </c>
      <c r="J6" t="e">
        <f>Táblázat1[[#This Row],[Fenti koncentráció (%)]]</f>
        <v>#VALUE!</v>
      </c>
      <c r="K6" t="e">
        <f t="shared" si="4"/>
        <v>#N/A</v>
      </c>
      <c r="L6" t="e">
        <f>IF(OR(Táblázat2[[#This Row],[Fenti fogyás]]="",Táblázat2[[#This Row],[Fenti fogyás]]="HIÁNYZIK"),NA(),Táblázat2[[#This Row],[Fenti fogyás]])</f>
        <v>#N/A</v>
      </c>
    </row>
    <row r="7" spans="1:13" x14ac:dyDescent="0.35">
      <c r="B7">
        <f t="shared" si="0"/>
        <v>0</v>
      </c>
      <c r="C7">
        <f t="shared" si="1"/>
        <v>44577</v>
      </c>
      <c r="D7" s="46">
        <f t="shared" si="2"/>
        <v>111</v>
      </c>
      <c r="E7" s="32" t="str">
        <f>Táblázat1[[#This Row],[Mintavétel dátuma]]</f>
        <v>2022 01 16</v>
      </c>
      <c r="F7">
        <f>Táblázat1[[#This Row],[Lenti koncentráció (%)]]</f>
        <v>2.1800000000000002</v>
      </c>
      <c r="G7">
        <f t="shared" si="3"/>
        <v>2.1800000000000002</v>
      </c>
      <c r="H7">
        <f>IF(OR(Táblázat2[[#This Row],[Lenti fogyás2]]="",Táblázat2[[#This Row],[Lenti fogyás2]]="HIÁNYZIK"),NA(),Táblázat2[[#This Row],[Lenti fogyás2]])</f>
        <v>2.1800000000000002</v>
      </c>
      <c r="J7" t="e">
        <f>Táblázat1[[#This Row],[Fenti koncentráció (%)]]</f>
        <v>#VALUE!</v>
      </c>
      <c r="K7" t="e">
        <f t="shared" si="4"/>
        <v>#N/A</v>
      </c>
      <c r="L7" t="e">
        <f>IF(OR(Táblázat2[[#This Row],[Fenti fogyás]]="",Táblázat2[[#This Row],[Fenti fogyás]]="HIÁNYZIK"),NA(),Táblázat2[[#This Row],[Fenti fogyás]])</f>
        <v>#N/A</v>
      </c>
    </row>
    <row r="8" spans="1:13" x14ac:dyDescent="0.35">
      <c r="B8">
        <f t="shared" si="0"/>
        <v>0</v>
      </c>
      <c r="C8">
        <f t="shared" si="1"/>
        <v>44578</v>
      </c>
      <c r="D8" s="46">
        <f t="shared" si="2"/>
        <v>111</v>
      </c>
      <c r="E8" s="32" t="str">
        <f>Táblázat1[[#This Row],[Mintavétel dátuma]]</f>
        <v>2022 01 17</v>
      </c>
      <c r="F8">
        <f>Táblázat1[[#This Row],[Lenti koncentráció (%)]]</f>
        <v>2</v>
      </c>
      <c r="G8">
        <f t="shared" si="3"/>
        <v>2</v>
      </c>
      <c r="H8">
        <f>IF(OR(Táblázat2[[#This Row],[Lenti fogyás2]]="",Táblázat2[[#This Row],[Lenti fogyás2]]="HIÁNYZIK"),NA(),Táblázat2[[#This Row],[Lenti fogyás2]])</f>
        <v>2</v>
      </c>
      <c r="J8" t="e">
        <f>Táblázat1[[#This Row],[Fenti koncentráció (%)]]</f>
        <v>#VALUE!</v>
      </c>
      <c r="K8" t="e">
        <f t="shared" si="4"/>
        <v>#N/A</v>
      </c>
      <c r="L8" t="e">
        <f>IF(OR(Táblázat2[[#This Row],[Fenti fogyás]]="",Táblázat2[[#This Row],[Fenti fogyás]]="HIÁNYZIK"),NA(),Táblázat2[[#This Row],[Fenti fogyás]])</f>
        <v>#N/A</v>
      </c>
    </row>
    <row r="9" spans="1:13" x14ac:dyDescent="0.35">
      <c r="B9">
        <f t="shared" si="0"/>
        <v>44579</v>
      </c>
      <c r="C9">
        <f t="shared" si="1"/>
        <v>44579</v>
      </c>
      <c r="D9" s="46">
        <f t="shared" si="2"/>
        <v>110</v>
      </c>
      <c r="E9" s="32" t="str">
        <f>Táblázat1[[#This Row],[Mintavétel dátuma]]</f>
        <v>2022 01 18</v>
      </c>
      <c r="F9">
        <f>Táblázat1[[#This Row],[Lenti koncentráció (%)]]</f>
        <v>1.7100000000000002</v>
      </c>
      <c r="G9">
        <f t="shared" si="3"/>
        <v>1.7100000000000002</v>
      </c>
      <c r="H9">
        <f>IF(OR(Táblázat2[[#This Row],[Lenti fogyás2]]="",Táblázat2[[#This Row],[Lenti fogyás2]]="HIÁNYZIK"),NA(),Táblázat2[[#This Row],[Lenti fogyás2]])</f>
        <v>1.7100000000000002</v>
      </c>
      <c r="J9">
        <f>Táblázat1[[#This Row],[Fenti koncentráció (%)]]</f>
        <v>2.37</v>
      </c>
      <c r="K9">
        <f t="shared" si="4"/>
        <v>2.37</v>
      </c>
      <c r="L9">
        <f>IF(OR(Táblázat2[[#This Row],[Fenti fogyás]]="",Táblázat2[[#This Row],[Fenti fogyás]]="HIÁNYZIK"),NA(),Táblázat2[[#This Row],[Fenti fogyás]])</f>
        <v>2.37</v>
      </c>
    </row>
    <row r="10" spans="1:13" x14ac:dyDescent="0.35">
      <c r="B10">
        <f t="shared" si="0"/>
        <v>44580</v>
      </c>
      <c r="C10">
        <f t="shared" si="1"/>
        <v>44580</v>
      </c>
      <c r="D10" s="46">
        <f t="shared" si="2"/>
        <v>109</v>
      </c>
      <c r="E10" s="32" t="str">
        <f>Táblázat1[[#This Row],[Mintavétel dátuma]]</f>
        <v>2022 01 19</v>
      </c>
      <c r="F10">
        <f>Táblázat1[[#This Row],[Lenti koncentráció (%)]]</f>
        <v>1.64</v>
      </c>
      <c r="G10">
        <f t="shared" si="3"/>
        <v>1.64</v>
      </c>
      <c r="H10">
        <f>IF(OR(Táblázat2[[#This Row],[Lenti fogyás2]]="",Táblázat2[[#This Row],[Lenti fogyás2]]="HIÁNYZIK"),NA(),Táblázat2[[#This Row],[Lenti fogyás2]])</f>
        <v>1.64</v>
      </c>
      <c r="I10">
        <f>_xlfn.AGGREGATE(1,6,G4:G10)</f>
        <v>1.925</v>
      </c>
      <c r="J10">
        <f>Táblázat1[[#This Row],[Fenti koncentráció (%)]]</f>
        <v>1.5</v>
      </c>
      <c r="K10">
        <f t="shared" si="4"/>
        <v>1.5</v>
      </c>
      <c r="L10">
        <f>IF(OR(Táblázat2[[#This Row],[Fenti fogyás]]="",Táblázat2[[#This Row],[Fenti fogyás]]="HIÁNYZIK"),NA(),Táblázat2[[#This Row],[Fenti fogyás]])</f>
        <v>1.5</v>
      </c>
      <c r="M10">
        <f>_xlfn.AGGREGATE(1,6,K4:K10)</f>
        <v>1.9350000000000001</v>
      </c>
    </row>
    <row r="11" spans="1:13" x14ac:dyDescent="0.35">
      <c r="B11">
        <f t="shared" si="0"/>
        <v>44581</v>
      </c>
      <c r="C11">
        <f t="shared" si="1"/>
        <v>44581</v>
      </c>
      <c r="D11" s="46">
        <f t="shared" si="2"/>
        <v>108</v>
      </c>
      <c r="E11" s="32" t="str">
        <f>Táblázat1[[#This Row],[Mintavétel dátuma]]</f>
        <v>2022 01 20</v>
      </c>
      <c r="F11">
        <f>Táblázat1[[#This Row],[Lenti koncentráció (%)]]</f>
        <v>1.2000000000000002</v>
      </c>
      <c r="G11">
        <f t="shared" si="3"/>
        <v>1.2000000000000002</v>
      </c>
      <c r="H11">
        <f>IF(OR(Táblázat2[[#This Row],[Lenti fogyás2]]="",Táblázat2[[#This Row],[Lenti fogyás2]]="HIÁNYZIK"),NA(),Táblázat2[[#This Row],[Lenti fogyás2]])</f>
        <v>1.2000000000000002</v>
      </c>
      <c r="I11">
        <f t="shared" ref="I11:I74" si="5">_xlfn.AGGREGATE(1,6,G5:G11)</f>
        <v>1.8214285714285714</v>
      </c>
      <c r="J11">
        <f>Táblázat1[[#This Row],[Fenti koncentráció (%)]]</f>
        <v>1.9100000000000001</v>
      </c>
      <c r="K11">
        <f t="shared" si="4"/>
        <v>1.9100000000000001</v>
      </c>
      <c r="L11">
        <f>IF(OR(Táblázat2[[#This Row],[Fenti fogyás]]="",Táblázat2[[#This Row],[Fenti fogyás]]="HIÁNYZIK"),NA(),Táblázat2[[#This Row],[Fenti fogyás]])</f>
        <v>1.9100000000000001</v>
      </c>
      <c r="M11">
        <f t="shared" ref="M11:M74" si="6">_xlfn.AGGREGATE(1,6,K5:K11)</f>
        <v>1.9266666666666667</v>
      </c>
    </row>
    <row r="12" spans="1:13" x14ac:dyDescent="0.35">
      <c r="B12">
        <f t="shared" si="0"/>
        <v>0</v>
      </c>
      <c r="C12">
        <f t="shared" si="1"/>
        <v>44582</v>
      </c>
      <c r="D12" s="46">
        <f t="shared" si="2"/>
        <v>111</v>
      </c>
      <c r="E12" s="32" t="str">
        <f>Táblázat1[[#This Row],[Mintavétel dátuma]]</f>
        <v>2022 01 21</v>
      </c>
      <c r="F12" t="e">
        <f>Táblázat1[[#This Row],[Lenti koncentráció (%)]]</f>
        <v>#VALUE!</v>
      </c>
      <c r="G12" t="e">
        <f t="shared" si="3"/>
        <v>#N/A</v>
      </c>
      <c r="H12" t="e">
        <f>IF(OR(Táblázat2[[#This Row],[Lenti fogyás2]]="",Táblázat2[[#This Row],[Lenti fogyás2]]="HIÁNYZIK"),NA(),Táblázat2[[#This Row],[Lenti fogyás2]])</f>
        <v>#N/A</v>
      </c>
      <c r="I12">
        <f t="shared" si="5"/>
        <v>1.7516666666666669</v>
      </c>
      <c r="J12" t="e">
        <f>Táblázat1[[#This Row],[Fenti koncentráció (%)]]</f>
        <v>#VALUE!</v>
      </c>
      <c r="K12" t="e">
        <f t="shared" si="4"/>
        <v>#N/A</v>
      </c>
      <c r="L12" t="e">
        <f>IF(OR(Táblázat2[[#This Row],[Fenti fogyás]]="",Táblázat2[[#This Row],[Fenti fogyás]]="HIÁNYZIK"),NA(),Táblázat2[[#This Row],[Fenti fogyás]])</f>
        <v>#N/A</v>
      </c>
      <c r="M12">
        <f t="shared" si="6"/>
        <v>1.9266666666666667</v>
      </c>
    </row>
    <row r="13" spans="1:13" x14ac:dyDescent="0.35">
      <c r="B13">
        <f t="shared" si="0"/>
        <v>44583</v>
      </c>
      <c r="C13">
        <f t="shared" si="1"/>
        <v>44583</v>
      </c>
      <c r="D13" s="46">
        <f t="shared" si="2"/>
        <v>107</v>
      </c>
      <c r="E13" s="32" t="str">
        <f>Táblázat1[[#This Row],[Mintavétel dátuma]]</f>
        <v>2022 01 22</v>
      </c>
      <c r="F13">
        <f>Táblázat1[[#This Row],[Lenti koncentráció (%)]]</f>
        <v>1.85</v>
      </c>
      <c r="G13">
        <f t="shared" si="3"/>
        <v>1.85</v>
      </c>
      <c r="H13">
        <f>IF(OR(Táblázat2[[#This Row],[Lenti fogyás2]]="",Táblázat2[[#This Row],[Lenti fogyás2]]="HIÁNYZIK"),NA(),Táblázat2[[#This Row],[Lenti fogyás2]])</f>
        <v>1.85</v>
      </c>
      <c r="I13">
        <f t="shared" si="5"/>
        <v>1.7633333333333334</v>
      </c>
      <c r="J13">
        <f>Táblázat1[[#This Row],[Fenti koncentráció (%)]]</f>
        <v>2.0699999999999998</v>
      </c>
      <c r="K13">
        <f t="shared" si="4"/>
        <v>2.0699999999999998</v>
      </c>
      <c r="L13">
        <f>IF(OR(Táblázat2[[#This Row],[Fenti fogyás]]="",Táblázat2[[#This Row],[Fenti fogyás]]="HIÁNYZIK"),NA(),Táblázat2[[#This Row],[Fenti fogyás]])</f>
        <v>2.0699999999999998</v>
      </c>
      <c r="M13">
        <f t="shared" si="6"/>
        <v>1.9624999999999999</v>
      </c>
    </row>
    <row r="14" spans="1:13" x14ac:dyDescent="0.35">
      <c r="B14">
        <f t="shared" si="0"/>
        <v>44584</v>
      </c>
      <c r="C14">
        <f t="shared" si="1"/>
        <v>44584</v>
      </c>
      <c r="D14" s="46">
        <f t="shared" si="2"/>
        <v>106</v>
      </c>
      <c r="E14" s="32" t="str">
        <f>Táblázat1[[#This Row],[Mintavétel dátuma]]</f>
        <v>2022 01 23</v>
      </c>
      <c r="F14">
        <f>Táblázat1[[#This Row],[Lenti koncentráció (%)]]</f>
        <v>1.5</v>
      </c>
      <c r="G14">
        <f t="shared" si="3"/>
        <v>1.5</v>
      </c>
      <c r="H14">
        <f>IF(OR(Táblázat2[[#This Row],[Lenti fogyás2]]="",Táblázat2[[#This Row],[Lenti fogyás2]]="HIÁNYZIK"),NA(),Táblázat2[[#This Row],[Lenti fogyás2]])</f>
        <v>1.5</v>
      </c>
      <c r="I14">
        <f t="shared" si="5"/>
        <v>1.6500000000000001</v>
      </c>
      <c r="J14">
        <f>Táblázat1[[#This Row],[Fenti koncentráció (%)]]</f>
        <v>1.7600000000000002</v>
      </c>
      <c r="K14">
        <f t="shared" si="4"/>
        <v>1.7600000000000002</v>
      </c>
      <c r="L14">
        <f>IF(OR(Táblázat2[[#This Row],[Fenti fogyás]]="",Táblázat2[[#This Row],[Fenti fogyás]]="HIÁNYZIK"),NA(),Táblázat2[[#This Row],[Fenti fogyás]])</f>
        <v>1.7600000000000002</v>
      </c>
      <c r="M14">
        <f t="shared" si="6"/>
        <v>1.9219999999999999</v>
      </c>
    </row>
    <row r="15" spans="1:13" x14ac:dyDescent="0.35">
      <c r="B15">
        <f t="shared" si="0"/>
        <v>44585</v>
      </c>
      <c r="C15">
        <f t="shared" si="1"/>
        <v>44585</v>
      </c>
      <c r="D15" s="46">
        <f t="shared" si="2"/>
        <v>105</v>
      </c>
      <c r="E15" s="32" t="str">
        <f>Táblázat1[[#This Row],[Mintavétel dátuma]]</f>
        <v>2022 01 24</v>
      </c>
      <c r="F15">
        <f>Táblázat1[[#This Row],[Lenti koncentráció (%)]]</f>
        <v>1</v>
      </c>
      <c r="G15">
        <f t="shared" si="3"/>
        <v>1</v>
      </c>
      <c r="H15">
        <f>IF(OR(Táblázat2[[#This Row],[Lenti fogyás2]]="",Táblázat2[[#This Row],[Lenti fogyás2]]="HIÁNYZIK"),NA(),Táblázat2[[#This Row],[Lenti fogyás2]])</f>
        <v>1</v>
      </c>
      <c r="I15">
        <f t="shared" si="5"/>
        <v>1.4833333333333334</v>
      </c>
      <c r="J15">
        <f>Táblázat1[[#This Row],[Fenti koncentráció (%)]]</f>
        <v>1.6</v>
      </c>
      <c r="K15">
        <f t="shared" si="4"/>
        <v>1.6</v>
      </c>
      <c r="L15">
        <f>IF(OR(Táblázat2[[#This Row],[Fenti fogyás]]="",Táblázat2[[#This Row],[Fenti fogyás]]="HIÁNYZIK"),NA(),Táblázat2[[#This Row],[Fenti fogyás]])</f>
        <v>1.6</v>
      </c>
      <c r="M15">
        <f t="shared" si="6"/>
        <v>1.8683333333333332</v>
      </c>
    </row>
    <row r="16" spans="1:13" x14ac:dyDescent="0.35">
      <c r="B16">
        <f t="shared" si="0"/>
        <v>44586</v>
      </c>
      <c r="C16">
        <f t="shared" si="1"/>
        <v>44586</v>
      </c>
      <c r="D16" s="46">
        <f t="shared" si="2"/>
        <v>104</v>
      </c>
      <c r="E16" s="32" t="str">
        <f>Táblázat1[[#This Row],[Mintavétel dátuma]]</f>
        <v>2022 01 25</v>
      </c>
      <c r="F16">
        <f>Táblázat1[[#This Row],[Lenti koncentráció (%)]]</f>
        <v>1.54</v>
      </c>
      <c r="G16">
        <f t="shared" si="3"/>
        <v>1.54</v>
      </c>
      <c r="H16">
        <f>IF(OR(Táblázat2[[#This Row],[Lenti fogyás2]]="",Táblázat2[[#This Row],[Lenti fogyás2]]="HIÁNYZIK"),NA(),Táblázat2[[#This Row],[Lenti fogyás2]])</f>
        <v>1.54</v>
      </c>
      <c r="I16">
        <f t="shared" si="5"/>
        <v>1.4550000000000001</v>
      </c>
      <c r="J16">
        <f>Táblázat1[[#This Row],[Fenti koncentráció (%)]]</f>
        <v>1.82</v>
      </c>
      <c r="K16">
        <f t="shared" si="4"/>
        <v>1.82</v>
      </c>
      <c r="L16">
        <f>IF(OR(Táblázat2[[#This Row],[Fenti fogyás]]="",Táblázat2[[#This Row],[Fenti fogyás]]="HIÁNYZIK"),NA(),Táblázat2[[#This Row],[Fenti fogyás]])</f>
        <v>1.82</v>
      </c>
      <c r="M16">
        <f t="shared" si="6"/>
        <v>1.7766666666666666</v>
      </c>
    </row>
    <row r="17" spans="2:13" x14ac:dyDescent="0.35">
      <c r="B17">
        <f t="shared" si="0"/>
        <v>44587</v>
      </c>
      <c r="C17">
        <f t="shared" si="1"/>
        <v>44587</v>
      </c>
      <c r="D17" s="46">
        <f t="shared" si="2"/>
        <v>103</v>
      </c>
      <c r="E17" s="32" t="str">
        <f>Táblázat1[[#This Row],[Mintavétel dátuma]]</f>
        <v>2022 01 26</v>
      </c>
      <c r="F17">
        <f>Táblázat1[[#This Row],[Lenti koncentráció (%)]]</f>
        <v>1.6600000000000001</v>
      </c>
      <c r="G17">
        <f t="shared" si="3"/>
        <v>1.6600000000000001</v>
      </c>
      <c r="H17">
        <f>IF(OR(Táblázat2[[#This Row],[Lenti fogyás2]]="",Táblázat2[[#This Row],[Lenti fogyás2]]="HIÁNYZIK"),NA(),Táblázat2[[#This Row],[Lenti fogyás2]])</f>
        <v>1.6600000000000001</v>
      </c>
      <c r="I17">
        <f t="shared" si="5"/>
        <v>1.4583333333333333</v>
      </c>
      <c r="J17">
        <f>Táblázat1[[#This Row],[Fenti koncentráció (%)]]</f>
        <v>1.4000000000000001</v>
      </c>
      <c r="K17">
        <f t="shared" si="4"/>
        <v>1.4000000000000001</v>
      </c>
      <c r="L17">
        <f>IF(OR(Táblázat2[[#This Row],[Fenti fogyás]]="",Táblázat2[[#This Row],[Fenti fogyás]]="HIÁNYZIK"),NA(),Táblázat2[[#This Row],[Fenti fogyás]])</f>
        <v>1.4000000000000001</v>
      </c>
      <c r="M17">
        <f t="shared" si="6"/>
        <v>1.76</v>
      </c>
    </row>
    <row r="18" spans="2:13" x14ac:dyDescent="0.35">
      <c r="B18">
        <f t="shared" si="0"/>
        <v>44588</v>
      </c>
      <c r="C18">
        <f t="shared" si="1"/>
        <v>44588</v>
      </c>
      <c r="D18" s="46">
        <f t="shared" si="2"/>
        <v>102</v>
      </c>
      <c r="E18" s="32" t="str">
        <f>Táblázat1[[#This Row],[Mintavétel dátuma]]</f>
        <v>2022 01 27</v>
      </c>
      <c r="F18">
        <f>Táblázat1[[#This Row],[Lenti koncentráció (%)]]</f>
        <v>1.6</v>
      </c>
      <c r="G18">
        <f t="shared" si="3"/>
        <v>1.6</v>
      </c>
      <c r="H18">
        <f>IF(OR(Táblázat2[[#This Row],[Lenti fogyás2]]="",Táblázat2[[#This Row],[Lenti fogyás2]]="HIÁNYZIK"),NA(),Táblázat2[[#This Row],[Lenti fogyás2]])</f>
        <v>1.6</v>
      </c>
      <c r="I18">
        <f t="shared" si="5"/>
        <v>1.5250000000000001</v>
      </c>
      <c r="J18">
        <f>Táblázat1[[#This Row],[Fenti koncentráció (%)]]</f>
        <v>1.9600000000000002</v>
      </c>
      <c r="K18">
        <f t="shared" si="4"/>
        <v>1.9600000000000002</v>
      </c>
      <c r="L18">
        <f>IF(OR(Táblázat2[[#This Row],[Fenti fogyás]]="",Táblázat2[[#This Row],[Fenti fogyás]]="HIÁNYZIK"),NA(),Táblázat2[[#This Row],[Fenti fogyás]])</f>
        <v>1.9600000000000002</v>
      </c>
      <c r="M18">
        <f t="shared" si="6"/>
        <v>1.7683333333333335</v>
      </c>
    </row>
    <row r="19" spans="2:13" x14ac:dyDescent="0.35">
      <c r="B19">
        <f t="shared" si="0"/>
        <v>44589</v>
      </c>
      <c r="C19">
        <f t="shared" si="1"/>
        <v>44589</v>
      </c>
      <c r="D19" s="46">
        <f t="shared" si="2"/>
        <v>101</v>
      </c>
      <c r="E19" s="32" t="str">
        <f>Táblázat1[[#This Row],[Mintavétel dátuma]]</f>
        <v xml:space="preserve">2022 01 28 </v>
      </c>
      <c r="F19">
        <f>Táblázat1[[#This Row],[Lenti koncentráció (%)]]</f>
        <v>1.6600000000000001</v>
      </c>
      <c r="G19">
        <f t="shared" si="3"/>
        <v>1.6600000000000001</v>
      </c>
      <c r="H19">
        <f>IF(OR(Táblázat2[[#This Row],[Lenti fogyás2]]="",Táblázat2[[#This Row],[Lenti fogyás2]]="HIÁNYZIK"),NA(),Táblázat2[[#This Row],[Lenti fogyás2]])</f>
        <v>1.6600000000000001</v>
      </c>
      <c r="I19">
        <f t="shared" si="5"/>
        <v>1.5442857142857143</v>
      </c>
      <c r="J19">
        <f>Táblázat1[[#This Row],[Fenti koncentráció (%)]]</f>
        <v>2.2200000000000002</v>
      </c>
      <c r="K19">
        <f t="shared" si="4"/>
        <v>2.2200000000000002</v>
      </c>
      <c r="L19">
        <f>IF(OR(Táblázat2[[#This Row],[Fenti fogyás]]="",Táblázat2[[#This Row],[Fenti fogyás]]="HIÁNYZIK"),NA(),Táblázat2[[#This Row],[Fenti fogyás]])</f>
        <v>2.2200000000000002</v>
      </c>
      <c r="M19">
        <f t="shared" si="6"/>
        <v>1.8328571428571432</v>
      </c>
    </row>
    <row r="20" spans="2:13" x14ac:dyDescent="0.35">
      <c r="B20">
        <f t="shared" si="0"/>
        <v>44590</v>
      </c>
      <c r="C20">
        <f t="shared" si="1"/>
        <v>44590</v>
      </c>
      <c r="D20" s="46">
        <f t="shared" si="2"/>
        <v>100</v>
      </c>
      <c r="E20" s="32" t="str">
        <f>Táblázat1[[#This Row],[Mintavétel dátuma]]</f>
        <v>2022 01 29</v>
      </c>
      <c r="F20">
        <f>Táblázat1[[#This Row],[Lenti koncentráció (%)]]</f>
        <v>1.27</v>
      </c>
      <c r="G20">
        <f t="shared" si="3"/>
        <v>1.27</v>
      </c>
      <c r="H20">
        <f>IF(OR(Táblázat2[[#This Row],[Lenti fogyás2]]="",Táblázat2[[#This Row],[Lenti fogyás2]]="HIÁNYZIK"),NA(),Táblázat2[[#This Row],[Lenti fogyás2]])</f>
        <v>1.27</v>
      </c>
      <c r="I20">
        <f t="shared" si="5"/>
        <v>1.4614285714285715</v>
      </c>
      <c r="J20">
        <f>Táblázat1[[#This Row],[Fenti koncentráció (%)]]</f>
        <v>1.7100000000000002</v>
      </c>
      <c r="K20">
        <f t="shared" si="4"/>
        <v>1.7100000000000002</v>
      </c>
      <c r="L20">
        <f>IF(OR(Táblázat2[[#This Row],[Fenti fogyás]]="",Táblázat2[[#This Row],[Fenti fogyás]]="HIÁNYZIK"),NA(),Táblázat2[[#This Row],[Fenti fogyás]])</f>
        <v>1.7100000000000002</v>
      </c>
      <c r="M20">
        <f t="shared" si="6"/>
        <v>1.7814285714285718</v>
      </c>
    </row>
    <row r="21" spans="2:13" x14ac:dyDescent="0.35">
      <c r="B21">
        <f t="shared" si="0"/>
        <v>44591</v>
      </c>
      <c r="C21">
        <f t="shared" si="1"/>
        <v>44591</v>
      </c>
      <c r="D21" s="46">
        <f t="shared" si="2"/>
        <v>99</v>
      </c>
      <c r="E21" s="32" t="str">
        <f>Táblázat1[[#This Row],[Mintavétel dátuma]]</f>
        <v>2022 01 30</v>
      </c>
      <c r="F21">
        <f>Táblázat1[[#This Row],[Lenti koncentráció (%)]]</f>
        <v>0.78</v>
      </c>
      <c r="G21">
        <f t="shared" si="3"/>
        <v>0.78</v>
      </c>
      <c r="H21">
        <f>IF(OR(Táblázat2[[#This Row],[Lenti fogyás2]]="",Táblázat2[[#This Row],[Lenti fogyás2]]="HIÁNYZIK"),NA(),Táblázat2[[#This Row],[Lenti fogyás2]])</f>
        <v>0.78</v>
      </c>
      <c r="I21">
        <f t="shared" si="5"/>
        <v>1.3585714285714285</v>
      </c>
      <c r="J21">
        <f>Táblázat1[[#This Row],[Fenti koncentráció (%)]]</f>
        <v>1.3</v>
      </c>
      <c r="K21">
        <f t="shared" si="4"/>
        <v>1.3</v>
      </c>
      <c r="L21">
        <f>IF(OR(Táblázat2[[#This Row],[Fenti fogyás]]="",Táblázat2[[#This Row],[Fenti fogyás]]="HIÁNYZIK"),NA(),Táblázat2[[#This Row],[Fenti fogyás]])</f>
        <v>1.3</v>
      </c>
      <c r="M21">
        <f t="shared" si="6"/>
        <v>1.715714285714286</v>
      </c>
    </row>
    <row r="22" spans="2:13" x14ac:dyDescent="0.35">
      <c r="B22">
        <f t="shared" si="0"/>
        <v>44592</v>
      </c>
      <c r="C22">
        <f t="shared" si="1"/>
        <v>44592</v>
      </c>
      <c r="D22" s="46">
        <f t="shared" si="2"/>
        <v>98</v>
      </c>
      <c r="E22" s="32" t="str">
        <f>Táblázat1[[#This Row],[Mintavétel dátuma]]</f>
        <v>2022 01 31</v>
      </c>
      <c r="F22">
        <f>Táblázat1[[#This Row],[Lenti koncentráció (%)]]</f>
        <v>1.52</v>
      </c>
      <c r="G22">
        <f t="shared" si="3"/>
        <v>1.52</v>
      </c>
      <c r="H22">
        <f>IF(OR(Táblázat2[[#This Row],[Lenti fogyás2]]="",Táblázat2[[#This Row],[Lenti fogyás2]]="HIÁNYZIK"),NA(),Táblázat2[[#This Row],[Lenti fogyás2]])</f>
        <v>1.52</v>
      </c>
      <c r="I22">
        <f t="shared" si="5"/>
        <v>1.4328571428571428</v>
      </c>
      <c r="J22">
        <f>Táblázat1[[#This Row],[Fenti koncentráció (%)]]</f>
        <v>1.54</v>
      </c>
      <c r="K22">
        <f t="shared" si="4"/>
        <v>1.54</v>
      </c>
      <c r="L22">
        <f>IF(OR(Táblázat2[[#This Row],[Fenti fogyás]]="",Táblázat2[[#This Row],[Fenti fogyás]]="HIÁNYZIK"),NA(),Táblázat2[[#This Row],[Fenti fogyás]])</f>
        <v>1.54</v>
      </c>
      <c r="M22">
        <f t="shared" si="6"/>
        <v>1.7071428571428575</v>
      </c>
    </row>
    <row r="23" spans="2:13" x14ac:dyDescent="0.35">
      <c r="B23">
        <f t="shared" si="0"/>
        <v>44593</v>
      </c>
      <c r="C23">
        <f t="shared" si="1"/>
        <v>44593</v>
      </c>
      <c r="D23" s="46">
        <f t="shared" si="2"/>
        <v>97</v>
      </c>
      <c r="E23" s="32" t="str">
        <f>Táblázat1[[#This Row],[Mintavétel dátuma]]</f>
        <v>2022 02 01</v>
      </c>
      <c r="F23">
        <f>Táblázat1[[#This Row],[Lenti koncentráció (%)]]</f>
        <v>0.86</v>
      </c>
      <c r="G23">
        <f t="shared" si="3"/>
        <v>0.86</v>
      </c>
      <c r="H23">
        <f>IF(OR(Táblázat2[[#This Row],[Lenti fogyás2]]="",Táblázat2[[#This Row],[Lenti fogyás2]]="HIÁNYZIK"),NA(),Táblázat2[[#This Row],[Lenti fogyás2]])</f>
        <v>0.86</v>
      </c>
      <c r="I23">
        <f t="shared" si="5"/>
        <v>1.3357142857142856</v>
      </c>
      <c r="J23">
        <f>Táblázat1[[#This Row],[Fenti koncentráció (%)]]</f>
        <v>1.75</v>
      </c>
      <c r="K23">
        <f t="shared" si="4"/>
        <v>1.75</v>
      </c>
      <c r="L23">
        <f>IF(OR(Táblázat2[[#This Row],[Fenti fogyás]]="",Táblázat2[[#This Row],[Fenti fogyás]]="HIÁNYZIK"),NA(),Táblázat2[[#This Row],[Fenti fogyás]])</f>
        <v>1.75</v>
      </c>
      <c r="M23">
        <f t="shared" si="6"/>
        <v>1.6971428571428571</v>
      </c>
    </row>
    <row r="24" spans="2:13" x14ac:dyDescent="0.35">
      <c r="B24">
        <f t="shared" si="0"/>
        <v>44594</v>
      </c>
      <c r="C24">
        <f t="shared" si="1"/>
        <v>44594</v>
      </c>
      <c r="D24" s="46">
        <f t="shared" si="2"/>
        <v>96</v>
      </c>
      <c r="E24" s="32" t="str">
        <f>Táblázat1[[#This Row],[Mintavétel dátuma]]</f>
        <v>2022 02 02</v>
      </c>
      <c r="F24">
        <f>Táblázat1[[#This Row],[Lenti koncentráció (%)]]</f>
        <v>1.33</v>
      </c>
      <c r="G24">
        <f t="shared" si="3"/>
        <v>1.33</v>
      </c>
      <c r="H24">
        <f>IF(OR(Táblázat2[[#This Row],[Lenti fogyás2]]="",Táblázat2[[#This Row],[Lenti fogyás2]]="HIÁNYZIK"),NA(),Táblázat2[[#This Row],[Lenti fogyás2]])</f>
        <v>1.33</v>
      </c>
      <c r="I24">
        <f t="shared" si="5"/>
        <v>1.2885714285714285</v>
      </c>
      <c r="J24">
        <f>Táblázat1[[#This Row],[Fenti koncentráció (%)]]</f>
        <v>1.7100000000000002</v>
      </c>
      <c r="K24">
        <f t="shared" si="4"/>
        <v>1.7100000000000002</v>
      </c>
      <c r="L24">
        <f>IF(OR(Táblázat2[[#This Row],[Fenti fogyás]]="",Táblázat2[[#This Row],[Fenti fogyás]]="HIÁNYZIK"),NA(),Táblázat2[[#This Row],[Fenti fogyás]])</f>
        <v>1.7100000000000002</v>
      </c>
      <c r="M24">
        <f t="shared" si="6"/>
        <v>1.7414285714285715</v>
      </c>
    </row>
    <row r="25" spans="2:13" x14ac:dyDescent="0.35">
      <c r="B25">
        <f t="shared" si="0"/>
        <v>44595</v>
      </c>
      <c r="C25">
        <f t="shared" si="1"/>
        <v>44595</v>
      </c>
      <c r="D25" s="46">
        <f t="shared" si="2"/>
        <v>95</v>
      </c>
      <c r="E25" s="32" t="str">
        <f>Táblázat1[[#This Row],[Mintavétel dátuma]]</f>
        <v>2022 02 03</v>
      </c>
      <c r="F25">
        <f>Táblázat1[[#This Row],[Lenti koncentráció (%)]]</f>
        <v>1.4000000000000001</v>
      </c>
      <c r="G25">
        <f t="shared" si="3"/>
        <v>1.4000000000000001</v>
      </c>
      <c r="H25">
        <f>IF(OR(Táblázat2[[#This Row],[Lenti fogyás2]]="",Táblázat2[[#This Row],[Lenti fogyás2]]="HIÁNYZIK"),NA(),Táblázat2[[#This Row],[Lenti fogyás2]])</f>
        <v>1.4000000000000001</v>
      </c>
      <c r="I25">
        <f t="shared" si="5"/>
        <v>1.26</v>
      </c>
      <c r="J25">
        <f>Táblázat1[[#This Row],[Fenti koncentráció (%)]]</f>
        <v>1.5300000000000002</v>
      </c>
      <c r="K25">
        <f t="shared" si="4"/>
        <v>1.5300000000000002</v>
      </c>
      <c r="L25">
        <f>IF(OR(Táblázat2[[#This Row],[Fenti fogyás]]="",Táblázat2[[#This Row],[Fenti fogyás]]="HIÁNYZIK"),NA(),Táblázat2[[#This Row],[Fenti fogyás]])</f>
        <v>1.5300000000000002</v>
      </c>
      <c r="M25">
        <f t="shared" si="6"/>
        <v>1.6800000000000002</v>
      </c>
    </row>
    <row r="26" spans="2:13" x14ac:dyDescent="0.35">
      <c r="B26">
        <f t="shared" si="0"/>
        <v>44596</v>
      </c>
      <c r="C26">
        <f t="shared" si="1"/>
        <v>44596</v>
      </c>
      <c r="D26" s="46">
        <f t="shared" si="2"/>
        <v>94</v>
      </c>
      <c r="E26" s="32" t="str">
        <f>Táblázat1[[#This Row],[Mintavétel dátuma]]</f>
        <v>2022 02 04</v>
      </c>
      <c r="F26">
        <f>Táblázat1[[#This Row],[Lenti koncentráció (%)]]</f>
        <v>1.6</v>
      </c>
      <c r="G26">
        <f t="shared" si="3"/>
        <v>1.6</v>
      </c>
      <c r="H26">
        <f>IF(OR(Táblázat2[[#This Row],[Lenti fogyás2]]="",Táblázat2[[#This Row],[Lenti fogyás2]]="HIÁNYZIK"),NA(),Táblázat2[[#This Row],[Lenti fogyás2]])</f>
        <v>1.6</v>
      </c>
      <c r="I26">
        <f t="shared" si="5"/>
        <v>1.2514285714285713</v>
      </c>
      <c r="J26">
        <f>Táblázat1[[#This Row],[Fenti koncentráció (%)]]</f>
        <v>1.6100000000000003</v>
      </c>
      <c r="K26">
        <f t="shared" si="4"/>
        <v>1.6100000000000003</v>
      </c>
      <c r="L26">
        <f>IF(OR(Táblázat2[[#This Row],[Fenti fogyás]]="",Táblázat2[[#This Row],[Fenti fogyás]]="HIÁNYZIK"),NA(),Táblázat2[[#This Row],[Fenti fogyás]])</f>
        <v>1.6100000000000003</v>
      </c>
      <c r="M26">
        <f t="shared" si="6"/>
        <v>1.5928571428571432</v>
      </c>
    </row>
    <row r="27" spans="2:13" x14ac:dyDescent="0.35">
      <c r="B27">
        <f t="shared" si="0"/>
        <v>44597</v>
      </c>
      <c r="C27">
        <f t="shared" si="1"/>
        <v>44597</v>
      </c>
      <c r="D27" s="46">
        <f t="shared" si="2"/>
        <v>93</v>
      </c>
      <c r="E27" s="32" t="str">
        <f>Táblázat1[[#This Row],[Mintavétel dátuma]]</f>
        <v>2022 02 05</v>
      </c>
      <c r="F27">
        <f>Táblázat1[[#This Row],[Lenti koncentráció (%)]]</f>
        <v>1.6800000000000002</v>
      </c>
      <c r="G27">
        <f t="shared" si="3"/>
        <v>1.6800000000000002</v>
      </c>
      <c r="H27">
        <f>IF(OR(Táblázat2[[#This Row],[Lenti fogyás2]]="",Táblázat2[[#This Row],[Lenti fogyás2]]="HIÁNYZIK"),NA(),Táblázat2[[#This Row],[Lenti fogyás2]])</f>
        <v>1.6800000000000002</v>
      </c>
      <c r="I27">
        <f t="shared" si="5"/>
        <v>1.31</v>
      </c>
      <c r="J27">
        <f>Táblázat1[[#This Row],[Fenti koncentráció (%)]]</f>
        <v>1.6300000000000001</v>
      </c>
      <c r="K27">
        <f t="shared" si="4"/>
        <v>1.6300000000000001</v>
      </c>
      <c r="L27">
        <f>IF(OR(Táblázat2[[#This Row],[Fenti fogyás]]="",Táblázat2[[#This Row],[Fenti fogyás]]="HIÁNYZIK"),NA(),Táblázat2[[#This Row],[Fenti fogyás]])</f>
        <v>1.6300000000000001</v>
      </c>
      <c r="M27">
        <f t="shared" si="6"/>
        <v>1.5814285714285716</v>
      </c>
    </row>
    <row r="28" spans="2:13" x14ac:dyDescent="0.35">
      <c r="B28">
        <f t="shared" si="0"/>
        <v>0</v>
      </c>
      <c r="C28">
        <f t="shared" si="1"/>
        <v>44598</v>
      </c>
      <c r="D28" s="46">
        <f t="shared" si="2"/>
        <v>111</v>
      </c>
      <c r="E28" s="32" t="str">
        <f>Táblázat1[[#This Row],[Mintavétel dátuma]]</f>
        <v>2022 02 06</v>
      </c>
      <c r="F28" t="e">
        <f>Táblázat1[[#This Row],[Lenti koncentráció (%)]]</f>
        <v>#VALUE!</v>
      </c>
      <c r="G28" t="e">
        <f t="shared" si="3"/>
        <v>#N/A</v>
      </c>
      <c r="H28" t="e">
        <f>IF(OR(Táblázat2[[#This Row],[Lenti fogyás2]]="",Táblázat2[[#This Row],[Lenti fogyás2]]="HIÁNYZIK"),NA(),Táblázat2[[#This Row],[Lenti fogyás2]])</f>
        <v>#N/A</v>
      </c>
      <c r="I28">
        <f t="shared" si="5"/>
        <v>1.3983333333333334</v>
      </c>
      <c r="J28" t="e">
        <f>Táblázat1[[#This Row],[Fenti koncentráció (%)]]</f>
        <v>#VALUE!</v>
      </c>
      <c r="K28" t="e">
        <f t="shared" si="4"/>
        <v>#N/A</v>
      </c>
      <c r="L28" t="e">
        <f>IF(OR(Táblázat2[[#This Row],[Fenti fogyás]]="",Táblázat2[[#This Row],[Fenti fogyás]]="HIÁNYZIK"),NA(),Táblázat2[[#This Row],[Fenti fogyás]])</f>
        <v>#N/A</v>
      </c>
      <c r="M28">
        <f t="shared" si="6"/>
        <v>1.6283333333333336</v>
      </c>
    </row>
    <row r="29" spans="2:13" x14ac:dyDescent="0.35">
      <c r="B29">
        <f t="shared" si="0"/>
        <v>44599</v>
      </c>
      <c r="C29">
        <f t="shared" si="1"/>
        <v>44599</v>
      </c>
      <c r="D29" s="46">
        <f t="shared" si="2"/>
        <v>92</v>
      </c>
      <c r="E29" s="32" t="str">
        <f>Táblázat1[[#This Row],[Mintavétel dátuma]]</f>
        <v xml:space="preserve">2022 02 07 </v>
      </c>
      <c r="F29">
        <f>Táblázat1[[#This Row],[Lenti koncentráció (%)]]</f>
        <v>1.7600000000000002</v>
      </c>
      <c r="G29">
        <f t="shared" si="3"/>
        <v>1.7600000000000002</v>
      </c>
      <c r="H29">
        <f>IF(OR(Táblázat2[[#This Row],[Lenti fogyás2]]="",Táblázat2[[#This Row],[Lenti fogyás2]]="HIÁNYZIK"),NA(),Táblázat2[[#This Row],[Lenti fogyás2]])</f>
        <v>1.7600000000000002</v>
      </c>
      <c r="I29">
        <f t="shared" si="5"/>
        <v>1.4383333333333332</v>
      </c>
      <c r="J29">
        <f>Táblázat1[[#This Row],[Fenti koncentráció (%)]]</f>
        <v>2.2600000000000002</v>
      </c>
      <c r="K29">
        <f t="shared" si="4"/>
        <v>2.2600000000000002</v>
      </c>
      <c r="L29">
        <f>IF(OR(Táblázat2[[#This Row],[Fenti fogyás]]="",Táblázat2[[#This Row],[Fenti fogyás]]="HIÁNYZIK"),NA(),Táblázat2[[#This Row],[Fenti fogyás]])</f>
        <v>2.2600000000000002</v>
      </c>
      <c r="M29">
        <f t="shared" si="6"/>
        <v>1.7483333333333333</v>
      </c>
    </row>
    <row r="30" spans="2:13" x14ac:dyDescent="0.35">
      <c r="B30">
        <f t="shared" si="0"/>
        <v>0</v>
      </c>
      <c r="C30">
        <f t="shared" si="1"/>
        <v>44600</v>
      </c>
      <c r="D30" s="46">
        <f t="shared" si="2"/>
        <v>111</v>
      </c>
      <c r="E30" s="32" t="str">
        <f>Táblázat1[[#This Row],[Mintavétel dátuma]]</f>
        <v xml:space="preserve">2022 02 08 </v>
      </c>
      <c r="F30" t="e">
        <f>Táblázat1[[#This Row],[Lenti koncentráció (%)]]</f>
        <v>#VALUE!</v>
      </c>
      <c r="G30" t="e">
        <f t="shared" si="3"/>
        <v>#N/A</v>
      </c>
      <c r="H30" t="e">
        <f>IF(OR(Táblázat2[[#This Row],[Lenti fogyás2]]="",Táblázat2[[#This Row],[Lenti fogyás2]]="HIÁNYZIK"),NA(),Táblázat2[[#This Row],[Lenti fogyás2]])</f>
        <v>#N/A</v>
      </c>
      <c r="I30">
        <f t="shared" si="5"/>
        <v>1.5539999999999998</v>
      </c>
      <c r="J30" t="e">
        <f>Táblázat1[[#This Row],[Fenti koncentráció (%)]]</f>
        <v>#VALUE!</v>
      </c>
      <c r="K30" t="e">
        <f t="shared" si="4"/>
        <v>#N/A</v>
      </c>
      <c r="L30" t="e">
        <f>IF(OR(Táblázat2[[#This Row],[Fenti fogyás]]="",Táblázat2[[#This Row],[Fenti fogyás]]="HIÁNYZIK"),NA(),Táblázat2[[#This Row],[Fenti fogyás]])</f>
        <v>#N/A</v>
      </c>
      <c r="M30">
        <f t="shared" si="6"/>
        <v>1.748</v>
      </c>
    </row>
    <row r="31" spans="2:13" x14ac:dyDescent="0.35">
      <c r="B31">
        <f t="shared" si="0"/>
        <v>44601</v>
      </c>
      <c r="C31">
        <f t="shared" si="1"/>
        <v>44601</v>
      </c>
      <c r="D31" s="46">
        <f t="shared" si="2"/>
        <v>91</v>
      </c>
      <c r="E31" s="32" t="str">
        <f>Táblázat1[[#This Row],[Mintavétel dátuma]]</f>
        <v>2022 02 09</v>
      </c>
      <c r="F31">
        <f>Táblázat1[[#This Row],[Lenti koncentráció (%)]]</f>
        <v>1.6300000000000001</v>
      </c>
      <c r="G31">
        <f t="shared" si="3"/>
        <v>1.6300000000000001</v>
      </c>
      <c r="H31">
        <f>IF(OR(Táblázat2[[#This Row],[Lenti fogyás2]]="",Táblázat2[[#This Row],[Lenti fogyás2]]="HIÁNYZIK"),NA(),Táblázat2[[#This Row],[Lenti fogyás2]])</f>
        <v>1.6300000000000001</v>
      </c>
      <c r="I31">
        <f t="shared" si="5"/>
        <v>1.6140000000000001</v>
      </c>
      <c r="J31">
        <f>Táblázat1[[#This Row],[Fenti koncentráció (%)]]</f>
        <v>1.4500000000000002</v>
      </c>
      <c r="K31">
        <f t="shared" si="4"/>
        <v>1.4500000000000002</v>
      </c>
      <c r="L31">
        <f>IF(OR(Táblázat2[[#This Row],[Fenti fogyás]]="",Táblázat2[[#This Row],[Fenti fogyás]]="HIÁNYZIK"),NA(),Táblázat2[[#This Row],[Fenti fogyás]])</f>
        <v>1.4500000000000002</v>
      </c>
      <c r="M31">
        <f t="shared" si="6"/>
        <v>1.6960000000000002</v>
      </c>
    </row>
    <row r="32" spans="2:13" x14ac:dyDescent="0.35">
      <c r="B32">
        <f t="shared" si="0"/>
        <v>0</v>
      </c>
      <c r="C32">
        <f t="shared" si="1"/>
        <v>44602</v>
      </c>
      <c r="D32" s="46">
        <f t="shared" si="2"/>
        <v>111</v>
      </c>
      <c r="E32" s="32" t="str">
        <f>Táblázat1[[#This Row],[Mintavétel dátuma]]</f>
        <v>2022 02 10</v>
      </c>
      <c r="F32" t="e">
        <f>Táblázat1[[#This Row],[Lenti koncentráció (%)]]</f>
        <v>#VALUE!</v>
      </c>
      <c r="G32" t="e">
        <f t="shared" si="3"/>
        <v>#N/A</v>
      </c>
      <c r="H32" t="e">
        <f>IF(OR(Táblázat2[[#This Row],[Lenti fogyás2]]="",Táblázat2[[#This Row],[Lenti fogyás2]]="HIÁNYZIK"),NA(),Táblázat2[[#This Row],[Lenti fogyás2]])</f>
        <v>#N/A</v>
      </c>
      <c r="I32">
        <f t="shared" si="5"/>
        <v>1.6675000000000002</v>
      </c>
      <c r="J32" t="e">
        <f>Táblázat1[[#This Row],[Fenti koncentráció (%)]]</f>
        <v>#VALUE!</v>
      </c>
      <c r="K32" t="e">
        <f t="shared" si="4"/>
        <v>#N/A</v>
      </c>
      <c r="L32" t="e">
        <f>IF(OR(Táblázat2[[#This Row],[Fenti fogyás]]="",Táblázat2[[#This Row],[Fenti fogyás]]="HIÁNYZIK"),NA(),Táblázat2[[#This Row],[Fenti fogyás]])</f>
        <v>#N/A</v>
      </c>
      <c r="M32">
        <f t="shared" si="6"/>
        <v>1.7375</v>
      </c>
    </row>
    <row r="33" spans="2:13" x14ac:dyDescent="0.35">
      <c r="B33">
        <f t="shared" si="0"/>
        <v>0</v>
      </c>
      <c r="C33">
        <f t="shared" si="1"/>
        <v>44604</v>
      </c>
      <c r="D33" s="46">
        <f t="shared" si="2"/>
        <v>111</v>
      </c>
      <c r="E33" s="32" t="str">
        <f>Táblázat1[[#This Row],[Mintavétel dátuma]]</f>
        <v>2022 02 12</v>
      </c>
      <c r="F33" t="e">
        <f>Táblázat1[[#This Row],[Lenti koncentráció (%)]]</f>
        <v>#VALUE!</v>
      </c>
      <c r="G33" t="e">
        <f t="shared" si="3"/>
        <v>#N/A</v>
      </c>
      <c r="H33" t="e">
        <f>IF(OR(Táblázat2[[#This Row],[Lenti fogyás2]]="",Táblázat2[[#This Row],[Lenti fogyás2]]="HIÁNYZIK"),NA(),Táblázat2[[#This Row],[Lenti fogyás2]])</f>
        <v>#N/A</v>
      </c>
      <c r="I33">
        <f t="shared" si="5"/>
        <v>1.6900000000000002</v>
      </c>
      <c r="J33" t="e">
        <f>Táblázat1[[#This Row],[Fenti koncentráció (%)]]</f>
        <v>#VALUE!</v>
      </c>
      <c r="K33" t="e">
        <f t="shared" si="4"/>
        <v>#N/A</v>
      </c>
      <c r="L33" t="e">
        <f>IF(OR(Táblázat2[[#This Row],[Fenti fogyás]]="",Táblázat2[[#This Row],[Fenti fogyás]]="HIÁNYZIK"),NA(),Táblázat2[[#This Row],[Fenti fogyás]])</f>
        <v>#N/A</v>
      </c>
      <c r="M33">
        <f t="shared" si="6"/>
        <v>1.7800000000000002</v>
      </c>
    </row>
    <row r="34" spans="2:13" x14ac:dyDescent="0.35">
      <c r="B34">
        <f t="shared" si="0"/>
        <v>44605</v>
      </c>
      <c r="C34">
        <f t="shared" si="1"/>
        <v>44605</v>
      </c>
      <c r="D34" s="46">
        <f t="shared" si="2"/>
        <v>90</v>
      </c>
      <c r="E34" s="32" t="str">
        <f>Táblázat1[[#This Row],[Mintavétel dátuma]]</f>
        <v>2022 02 13</v>
      </c>
      <c r="F34">
        <f>Táblázat1[[#This Row],[Lenti koncentráció (%)]]</f>
        <v>1.58</v>
      </c>
      <c r="G34">
        <f t="shared" si="3"/>
        <v>1.58</v>
      </c>
      <c r="H34">
        <f>IF(OR(Táblázat2[[#This Row],[Lenti fogyás2]]="",Táblázat2[[#This Row],[Lenti fogyás2]]="HIÁNYZIK"),NA(),Táblázat2[[#This Row],[Lenti fogyás2]])</f>
        <v>1.58</v>
      </c>
      <c r="I34">
        <f t="shared" si="5"/>
        <v>1.656666666666667</v>
      </c>
      <c r="J34">
        <f>Táblázat1[[#This Row],[Fenti koncentráció (%)]]</f>
        <v>2</v>
      </c>
      <c r="K34">
        <f t="shared" si="4"/>
        <v>2</v>
      </c>
      <c r="L34">
        <f>IF(OR(Táblázat2[[#This Row],[Fenti fogyás]]="",Táblázat2[[#This Row],[Fenti fogyás]]="HIÁNYZIK"),NA(),Táblázat2[[#This Row],[Fenti fogyás]])</f>
        <v>2</v>
      </c>
      <c r="M34">
        <f t="shared" si="6"/>
        <v>1.9033333333333335</v>
      </c>
    </row>
    <row r="35" spans="2:13" x14ac:dyDescent="0.35">
      <c r="B35">
        <f t="shared" si="0"/>
        <v>44606</v>
      </c>
      <c r="C35">
        <f t="shared" si="1"/>
        <v>44606</v>
      </c>
      <c r="D35" s="46">
        <f t="shared" si="2"/>
        <v>89</v>
      </c>
      <c r="E35" s="32" t="str">
        <f>Táblázat1[[#This Row],[Mintavétel dátuma]]</f>
        <v>2022 02 14</v>
      </c>
      <c r="F35">
        <f>Táblázat1[[#This Row],[Lenti koncentráció (%)]]</f>
        <v>1.77</v>
      </c>
      <c r="G35">
        <f t="shared" si="3"/>
        <v>1.77</v>
      </c>
      <c r="H35">
        <f>IF(OR(Táblázat2[[#This Row],[Lenti fogyás2]]="",Táblázat2[[#This Row],[Lenti fogyás2]]="HIÁNYZIK"),NA(),Táblázat2[[#This Row],[Lenti fogyás2]])</f>
        <v>1.77</v>
      </c>
      <c r="I35">
        <f t="shared" si="5"/>
        <v>1.6850000000000001</v>
      </c>
      <c r="J35">
        <f>Táblázat1[[#This Row],[Fenti koncentráció (%)]]</f>
        <v>1.6100000000000003</v>
      </c>
      <c r="K35">
        <f t="shared" si="4"/>
        <v>1.6100000000000003</v>
      </c>
      <c r="L35">
        <f>IF(OR(Táblázat2[[#This Row],[Fenti fogyás]]="",Táblázat2[[#This Row],[Fenti fogyás]]="HIÁNYZIK"),NA(),Táblázat2[[#This Row],[Fenti fogyás]])</f>
        <v>1.6100000000000003</v>
      </c>
      <c r="M35">
        <f t="shared" si="6"/>
        <v>1.8300000000000003</v>
      </c>
    </row>
    <row r="36" spans="2:13" x14ac:dyDescent="0.35">
      <c r="B36">
        <f t="shared" si="0"/>
        <v>44607</v>
      </c>
      <c r="C36">
        <f t="shared" si="1"/>
        <v>44607</v>
      </c>
      <c r="D36" s="46">
        <f t="shared" si="2"/>
        <v>88</v>
      </c>
      <c r="E36" s="32" t="str">
        <f>Táblázat1[[#This Row],[Mintavétel dátuma]]</f>
        <v>2022 02 15</v>
      </c>
      <c r="F36">
        <f>Táblázat1[[#This Row],[Lenti koncentráció (%)]]</f>
        <v>1.4800000000000002</v>
      </c>
      <c r="G36">
        <f t="shared" si="3"/>
        <v>1.4800000000000002</v>
      </c>
      <c r="H36">
        <f>IF(OR(Táblázat2[[#This Row],[Lenti fogyás2]]="",Táblázat2[[#This Row],[Lenti fogyás2]]="HIÁNYZIK"),NA(),Táblázat2[[#This Row],[Lenti fogyás2]])</f>
        <v>1.4800000000000002</v>
      </c>
      <c r="I36">
        <f t="shared" si="5"/>
        <v>1.6150000000000002</v>
      </c>
      <c r="J36">
        <f>Táblázat1[[#This Row],[Fenti koncentráció (%)]]</f>
        <v>1.7600000000000002</v>
      </c>
      <c r="K36">
        <f t="shared" si="4"/>
        <v>1.7600000000000002</v>
      </c>
      <c r="L36">
        <f>IF(OR(Táblázat2[[#This Row],[Fenti fogyás]]="",Táblázat2[[#This Row],[Fenti fogyás]]="HIÁNYZIK"),NA(),Táblázat2[[#This Row],[Fenti fogyás]])</f>
        <v>1.7600000000000002</v>
      </c>
      <c r="M36">
        <f t="shared" si="6"/>
        <v>1.7050000000000001</v>
      </c>
    </row>
    <row r="37" spans="2:13" x14ac:dyDescent="0.35">
      <c r="B37">
        <f t="shared" si="0"/>
        <v>44608</v>
      </c>
      <c r="C37">
        <f t="shared" si="1"/>
        <v>44608</v>
      </c>
      <c r="D37" s="46">
        <f t="shared" si="2"/>
        <v>87</v>
      </c>
      <c r="E37" s="32" t="str">
        <f>Táblázat1[[#This Row],[Mintavétel dátuma]]</f>
        <v>2022 02 16</v>
      </c>
      <c r="F37">
        <f>Táblázat1[[#This Row],[Lenti koncentráció (%)]]</f>
        <v>1.54</v>
      </c>
      <c r="G37">
        <f t="shared" si="3"/>
        <v>1.54</v>
      </c>
      <c r="H37">
        <f>IF(OR(Táblázat2[[#This Row],[Lenti fogyás2]]="",Táblázat2[[#This Row],[Lenti fogyás2]]="HIÁNYZIK"),NA(),Táblázat2[[#This Row],[Lenti fogyás2]])</f>
        <v>1.54</v>
      </c>
      <c r="I37">
        <f t="shared" si="5"/>
        <v>1.6</v>
      </c>
      <c r="J37">
        <f>Táblázat1[[#This Row],[Fenti koncentráció (%)]]</f>
        <v>1.74</v>
      </c>
      <c r="K37">
        <f t="shared" si="4"/>
        <v>1.74</v>
      </c>
      <c r="L37">
        <f>IF(OR(Táblázat2[[#This Row],[Fenti fogyás]]="",Táblázat2[[#This Row],[Fenti fogyás]]="HIÁNYZIK"),NA(),Táblázat2[[#This Row],[Fenti fogyás]])</f>
        <v>1.74</v>
      </c>
      <c r="M37">
        <f t="shared" si="6"/>
        <v>1.7120000000000002</v>
      </c>
    </row>
    <row r="38" spans="2:13" x14ac:dyDescent="0.35">
      <c r="B38">
        <f t="shared" si="0"/>
        <v>44609</v>
      </c>
      <c r="C38">
        <f t="shared" si="1"/>
        <v>44609</v>
      </c>
      <c r="D38" s="46">
        <f t="shared" si="2"/>
        <v>86</v>
      </c>
      <c r="E38" s="32" t="str">
        <f>Táblázat1[[#This Row],[Mintavétel dátuma]]</f>
        <v>2022 02 17</v>
      </c>
      <c r="F38">
        <f>Táblázat1[[#This Row],[Lenti koncentráció (%)]]</f>
        <v>1.4000000000000001</v>
      </c>
      <c r="G38">
        <f t="shared" si="3"/>
        <v>1.4000000000000001</v>
      </c>
      <c r="H38">
        <f>IF(OR(Táblázat2[[#This Row],[Lenti fogyás2]]="",Táblázat2[[#This Row],[Lenti fogyás2]]="HIÁNYZIK"),NA(),Táblázat2[[#This Row],[Lenti fogyás2]])</f>
        <v>1.4000000000000001</v>
      </c>
      <c r="I38">
        <f t="shared" si="5"/>
        <v>1.554</v>
      </c>
      <c r="J38">
        <f>Táblázat1[[#This Row],[Fenti koncentráció (%)]]</f>
        <v>1.6600000000000001</v>
      </c>
      <c r="K38">
        <f t="shared" si="4"/>
        <v>1.6600000000000001</v>
      </c>
      <c r="L38">
        <f>IF(OR(Táblázat2[[#This Row],[Fenti fogyás]]="",Táblázat2[[#This Row],[Fenti fogyás]]="HIÁNYZIK"),NA(),Táblázat2[[#This Row],[Fenti fogyás]])</f>
        <v>1.6600000000000001</v>
      </c>
      <c r="M38">
        <f t="shared" si="6"/>
        <v>1.7540000000000002</v>
      </c>
    </row>
    <row r="39" spans="2:13" x14ac:dyDescent="0.35">
      <c r="B39">
        <f t="shared" si="0"/>
        <v>44610</v>
      </c>
      <c r="C39">
        <f t="shared" si="1"/>
        <v>44610</v>
      </c>
      <c r="D39" s="46">
        <f t="shared" si="2"/>
        <v>85</v>
      </c>
      <c r="E39" s="32" t="str">
        <f>Táblázat1[[#This Row],[Mintavétel dátuma]]</f>
        <v xml:space="preserve">2022 02 18 </v>
      </c>
      <c r="F39">
        <f>Táblázat1[[#This Row],[Lenti koncentráció (%)]]</f>
        <v>1.6600000000000001</v>
      </c>
      <c r="G39">
        <f t="shared" si="3"/>
        <v>1.6600000000000001</v>
      </c>
      <c r="H39">
        <f>IF(OR(Táblázat2[[#This Row],[Lenti fogyás2]]="",Táblázat2[[#This Row],[Lenti fogyás2]]="HIÁNYZIK"),NA(),Táblázat2[[#This Row],[Lenti fogyás2]])</f>
        <v>1.6600000000000001</v>
      </c>
      <c r="I39">
        <f t="shared" si="5"/>
        <v>1.5716666666666665</v>
      </c>
      <c r="J39">
        <f>Táblázat1[[#This Row],[Fenti koncentráció (%)]]</f>
        <v>1.9600000000000002</v>
      </c>
      <c r="K39">
        <f t="shared" si="4"/>
        <v>1.9600000000000002</v>
      </c>
      <c r="L39">
        <f>IF(OR(Táblázat2[[#This Row],[Fenti fogyás]]="",Táblázat2[[#This Row],[Fenti fogyás]]="HIÁNYZIK"),NA(),Táblázat2[[#This Row],[Fenti fogyás]])</f>
        <v>1.9600000000000002</v>
      </c>
      <c r="M39">
        <f t="shared" si="6"/>
        <v>1.7883333333333338</v>
      </c>
    </row>
    <row r="40" spans="2:13" x14ac:dyDescent="0.35">
      <c r="B40">
        <f t="shared" si="0"/>
        <v>44611</v>
      </c>
      <c r="C40">
        <f t="shared" si="1"/>
        <v>44611</v>
      </c>
      <c r="D40" s="46">
        <f t="shared" si="2"/>
        <v>84</v>
      </c>
      <c r="E40" s="32" t="str">
        <f>Táblázat1[[#This Row],[Mintavétel dátuma]]</f>
        <v>2022 02 19</v>
      </c>
      <c r="F40">
        <f>Táblázat1[[#This Row],[Lenti koncentráció (%)]]</f>
        <v>1.4800000000000002</v>
      </c>
      <c r="G40">
        <f t="shared" si="3"/>
        <v>1.4800000000000002</v>
      </c>
      <c r="H40">
        <f>IF(OR(Táblázat2[[#This Row],[Lenti fogyás2]]="",Táblázat2[[#This Row],[Lenti fogyás2]]="HIÁNYZIK"),NA(),Táblázat2[[#This Row],[Lenti fogyás2]])</f>
        <v>1.4800000000000002</v>
      </c>
      <c r="I40">
        <f t="shared" si="5"/>
        <v>1.5585714285714285</v>
      </c>
      <c r="J40">
        <f>Táblázat1[[#This Row],[Fenti koncentráció (%)]]</f>
        <v>1.6600000000000001</v>
      </c>
      <c r="K40">
        <f t="shared" si="4"/>
        <v>1.6600000000000001</v>
      </c>
      <c r="L40">
        <f>IF(OR(Táblázat2[[#This Row],[Fenti fogyás]]="",Táblázat2[[#This Row],[Fenti fogyás]]="HIÁNYZIK"),NA(),Táblázat2[[#This Row],[Fenti fogyás]])</f>
        <v>1.6600000000000001</v>
      </c>
      <c r="M40">
        <f t="shared" si="6"/>
        <v>1.7700000000000002</v>
      </c>
    </row>
    <row r="41" spans="2:13" x14ac:dyDescent="0.35">
      <c r="B41">
        <f t="shared" si="0"/>
        <v>44612</v>
      </c>
      <c r="C41">
        <f t="shared" si="1"/>
        <v>44612</v>
      </c>
      <c r="D41" s="46">
        <f t="shared" si="2"/>
        <v>83</v>
      </c>
      <c r="E41" s="32" t="str">
        <f>Táblázat1[[#This Row],[Mintavétel dátuma]]</f>
        <v>2022 02 20</v>
      </c>
      <c r="F41">
        <f>Táblázat1[[#This Row],[Lenti koncentráció (%)]]</f>
        <v>1.6600000000000001</v>
      </c>
      <c r="G41">
        <f t="shared" si="3"/>
        <v>1.6600000000000001</v>
      </c>
      <c r="H41">
        <f>IF(OR(Táblázat2[[#This Row],[Lenti fogyás2]]="",Táblázat2[[#This Row],[Lenti fogyás2]]="HIÁNYZIK"),NA(),Táblázat2[[#This Row],[Lenti fogyás2]])</f>
        <v>1.6600000000000001</v>
      </c>
      <c r="I41">
        <f t="shared" si="5"/>
        <v>1.57</v>
      </c>
      <c r="J41">
        <f>Táblázat1[[#This Row],[Fenti koncentráció (%)]]</f>
        <v>2.29</v>
      </c>
      <c r="K41">
        <f t="shared" si="4"/>
        <v>2.29</v>
      </c>
      <c r="L41">
        <f>IF(OR(Táblázat2[[#This Row],[Fenti fogyás]]="",Táblázat2[[#This Row],[Fenti fogyás]]="HIÁNYZIK"),NA(),Táblázat2[[#This Row],[Fenti fogyás]])</f>
        <v>2.29</v>
      </c>
      <c r="M41">
        <f t="shared" si="6"/>
        <v>1.8114285714285714</v>
      </c>
    </row>
    <row r="42" spans="2:13" x14ac:dyDescent="0.35">
      <c r="B42">
        <f t="shared" si="0"/>
        <v>44613</v>
      </c>
      <c r="C42">
        <f t="shared" si="1"/>
        <v>44613</v>
      </c>
      <c r="D42" s="46">
        <f t="shared" si="2"/>
        <v>82</v>
      </c>
      <c r="E42" s="32" t="str">
        <f>Táblázat1[[#This Row],[Mintavétel dátuma]]</f>
        <v>2022 02 21</v>
      </c>
      <c r="F42">
        <f>Táblázat1[[#This Row],[Lenti koncentráció (%)]]</f>
        <v>1.5</v>
      </c>
      <c r="G42">
        <f t="shared" si="3"/>
        <v>1.5</v>
      </c>
      <c r="H42">
        <f>IF(OR(Táblázat2[[#This Row],[Lenti fogyás2]]="",Táblázat2[[#This Row],[Lenti fogyás2]]="HIÁNYZIK"),NA(),Táblázat2[[#This Row],[Lenti fogyás2]])</f>
        <v>1.5</v>
      </c>
      <c r="I42">
        <f t="shared" si="5"/>
        <v>1.5314285714285718</v>
      </c>
      <c r="J42">
        <f>Táblázat1[[#This Row],[Fenti koncentráció (%)]]</f>
        <v>1.7800000000000002</v>
      </c>
      <c r="K42">
        <f t="shared" si="4"/>
        <v>1.7800000000000002</v>
      </c>
      <c r="L42">
        <f>IF(OR(Táblázat2[[#This Row],[Fenti fogyás]]="",Táblázat2[[#This Row],[Fenti fogyás]]="HIÁNYZIK"),NA(),Táblázat2[[#This Row],[Fenti fogyás]])</f>
        <v>1.7800000000000002</v>
      </c>
      <c r="M42">
        <f t="shared" si="6"/>
        <v>1.8357142857142859</v>
      </c>
    </row>
    <row r="43" spans="2:13" x14ac:dyDescent="0.35">
      <c r="B43">
        <f t="shared" si="0"/>
        <v>44614</v>
      </c>
      <c r="C43">
        <f t="shared" si="1"/>
        <v>44614</v>
      </c>
      <c r="D43" s="46">
        <f t="shared" si="2"/>
        <v>81</v>
      </c>
      <c r="E43" s="32" t="str">
        <f>Táblázat1[[#This Row],[Mintavétel dátuma]]</f>
        <v>2022 02 22</v>
      </c>
      <c r="F43">
        <f>Táblázat1[[#This Row],[Lenti koncentráció (%)]]</f>
        <v>1.6</v>
      </c>
      <c r="G43">
        <f t="shared" si="3"/>
        <v>1.6</v>
      </c>
      <c r="H43">
        <f>IF(OR(Táblázat2[[#This Row],[Lenti fogyás2]]="",Táblázat2[[#This Row],[Lenti fogyás2]]="HIÁNYZIK"),NA(),Táblázat2[[#This Row],[Lenti fogyás2]])</f>
        <v>1.6</v>
      </c>
      <c r="I43">
        <f t="shared" si="5"/>
        <v>1.5485714285714287</v>
      </c>
      <c r="J43">
        <f>Táblázat1[[#This Row],[Fenti koncentráció (%)]]</f>
        <v>1.6500000000000001</v>
      </c>
      <c r="K43">
        <f t="shared" si="4"/>
        <v>1.6500000000000001</v>
      </c>
      <c r="L43">
        <f>IF(OR(Táblázat2[[#This Row],[Fenti fogyás]]="",Táblázat2[[#This Row],[Fenti fogyás]]="HIÁNYZIK"),NA(),Táblázat2[[#This Row],[Fenti fogyás]])</f>
        <v>1.6500000000000001</v>
      </c>
      <c r="M43">
        <f t="shared" si="6"/>
        <v>1.82</v>
      </c>
    </row>
    <row r="44" spans="2:13" x14ac:dyDescent="0.35">
      <c r="B44">
        <f t="shared" si="0"/>
        <v>44615</v>
      </c>
      <c r="C44">
        <f t="shared" si="1"/>
        <v>44615</v>
      </c>
      <c r="D44" s="46">
        <f t="shared" si="2"/>
        <v>80</v>
      </c>
      <c r="E44" s="32" t="str">
        <f>Táblázat1[[#This Row],[Mintavétel dátuma]]</f>
        <v>2022 02 23</v>
      </c>
      <c r="F44">
        <f>Táblázat1[[#This Row],[Lenti koncentráció (%)]]</f>
        <v>1.57</v>
      </c>
      <c r="G44">
        <f t="shared" si="3"/>
        <v>1.57</v>
      </c>
      <c r="H44">
        <f>IF(OR(Táblázat2[[#This Row],[Lenti fogyás2]]="",Táblázat2[[#This Row],[Lenti fogyás2]]="HIÁNYZIK"),NA(),Táblázat2[[#This Row],[Lenti fogyás2]])</f>
        <v>1.57</v>
      </c>
      <c r="I44">
        <f t="shared" si="5"/>
        <v>1.5528571428571429</v>
      </c>
      <c r="J44">
        <f>Táblázat1[[#This Row],[Fenti koncentráció (%)]]</f>
        <v>1.6600000000000001</v>
      </c>
      <c r="K44">
        <f t="shared" si="4"/>
        <v>1.6600000000000001</v>
      </c>
      <c r="L44">
        <f>IF(OR(Táblázat2[[#This Row],[Fenti fogyás]]="",Táblázat2[[#This Row],[Fenti fogyás]]="HIÁNYZIK"),NA(),Táblázat2[[#This Row],[Fenti fogyás]])</f>
        <v>1.6600000000000001</v>
      </c>
      <c r="M44">
        <f t="shared" si="6"/>
        <v>1.8085714285714289</v>
      </c>
    </row>
    <row r="45" spans="2:13" x14ac:dyDescent="0.35">
      <c r="B45">
        <f t="shared" si="0"/>
        <v>44616</v>
      </c>
      <c r="C45">
        <f t="shared" si="1"/>
        <v>44616</v>
      </c>
      <c r="D45" s="46">
        <f t="shared" si="2"/>
        <v>79</v>
      </c>
      <c r="E45" s="32" t="str">
        <f>Táblázat1[[#This Row],[Mintavétel dátuma]]</f>
        <v>2022 02 24</v>
      </c>
      <c r="F45">
        <f>Táblázat1[[#This Row],[Lenti koncentráció (%)]]</f>
        <v>1.8399999999999999</v>
      </c>
      <c r="G45">
        <f t="shared" si="3"/>
        <v>1.8399999999999999</v>
      </c>
      <c r="H45">
        <f>IF(OR(Táblázat2[[#This Row],[Lenti fogyás2]]="",Táblázat2[[#This Row],[Lenti fogyás2]]="HIÁNYZIK"),NA(),Táblázat2[[#This Row],[Lenti fogyás2]])</f>
        <v>1.8399999999999999</v>
      </c>
      <c r="I45">
        <f t="shared" si="5"/>
        <v>1.6157142857142859</v>
      </c>
      <c r="J45">
        <f>Táblázat1[[#This Row],[Fenti koncentráció (%)]]</f>
        <v>1.7800000000000002</v>
      </c>
      <c r="K45">
        <f t="shared" si="4"/>
        <v>1.7800000000000002</v>
      </c>
      <c r="L45">
        <f>IF(OR(Táblázat2[[#This Row],[Fenti fogyás]]="",Táblázat2[[#This Row],[Fenti fogyás]]="HIÁNYZIK"),NA(),Táblázat2[[#This Row],[Fenti fogyás]])</f>
        <v>1.7800000000000002</v>
      </c>
      <c r="M45">
        <f t="shared" si="6"/>
        <v>1.8257142857142858</v>
      </c>
    </row>
    <row r="46" spans="2:13" x14ac:dyDescent="0.35">
      <c r="B46">
        <f t="shared" si="0"/>
        <v>44617</v>
      </c>
      <c r="C46">
        <f t="shared" si="1"/>
        <v>44617</v>
      </c>
      <c r="D46" s="46">
        <f t="shared" si="2"/>
        <v>78</v>
      </c>
      <c r="E46" s="32" t="str">
        <f>Táblázat1[[#This Row],[Mintavétel dátuma]]</f>
        <v>2022 02 25</v>
      </c>
      <c r="F46">
        <f>Táblázat1[[#This Row],[Lenti koncentráció (%)]]</f>
        <v>1.67</v>
      </c>
      <c r="G46">
        <f t="shared" si="3"/>
        <v>1.67</v>
      </c>
      <c r="H46">
        <f>IF(OR(Táblázat2[[#This Row],[Lenti fogyás2]]="",Táblázat2[[#This Row],[Lenti fogyás2]]="HIÁNYZIK"),NA(),Táblázat2[[#This Row],[Lenti fogyás2]])</f>
        <v>1.67</v>
      </c>
      <c r="I46">
        <f t="shared" si="5"/>
        <v>1.6171428571428572</v>
      </c>
      <c r="J46">
        <f>Táblázat1[[#This Row],[Fenti koncentráció (%)]]</f>
        <v>1.7300000000000002</v>
      </c>
      <c r="K46">
        <f t="shared" si="4"/>
        <v>1.7300000000000002</v>
      </c>
      <c r="L46">
        <f>IF(OR(Táblázat2[[#This Row],[Fenti fogyás]]="",Táblázat2[[#This Row],[Fenti fogyás]]="HIÁNYZIK"),NA(),Táblázat2[[#This Row],[Fenti fogyás]])</f>
        <v>1.7300000000000002</v>
      </c>
      <c r="M46">
        <f t="shared" si="6"/>
        <v>1.7928571428571429</v>
      </c>
    </row>
    <row r="47" spans="2:13" x14ac:dyDescent="0.35">
      <c r="B47">
        <f t="shared" si="0"/>
        <v>44618</v>
      </c>
      <c r="C47">
        <f t="shared" si="1"/>
        <v>44618</v>
      </c>
      <c r="D47" s="46">
        <f t="shared" si="2"/>
        <v>77</v>
      </c>
      <c r="E47" s="32" t="str">
        <f>Táblázat1[[#This Row],[Mintavétel dátuma]]</f>
        <v>2022 02 26</v>
      </c>
      <c r="F47">
        <f>Táblázat1[[#This Row],[Lenti koncentráció (%)]]</f>
        <v>1.6100000000000003</v>
      </c>
      <c r="G47">
        <f t="shared" si="3"/>
        <v>1.6100000000000003</v>
      </c>
      <c r="H47">
        <f>IF(OR(Táblázat2[[#This Row],[Lenti fogyás2]]="",Táblázat2[[#This Row],[Lenti fogyás2]]="HIÁNYZIK"),NA(),Táblázat2[[#This Row],[Lenti fogyás2]])</f>
        <v>1.6100000000000003</v>
      </c>
      <c r="I47">
        <f t="shared" si="5"/>
        <v>1.6357142857142857</v>
      </c>
      <c r="J47">
        <f>Táblázat1[[#This Row],[Fenti koncentráció (%)]]</f>
        <v>1.7600000000000002</v>
      </c>
      <c r="K47">
        <f t="shared" si="4"/>
        <v>1.7600000000000002</v>
      </c>
      <c r="L47">
        <f>IF(OR(Táblázat2[[#This Row],[Fenti fogyás]]="",Táblázat2[[#This Row],[Fenti fogyás]]="HIÁNYZIK"),NA(),Táblázat2[[#This Row],[Fenti fogyás]])</f>
        <v>1.7600000000000002</v>
      </c>
      <c r="M47">
        <f t="shared" si="6"/>
        <v>1.8071428571428572</v>
      </c>
    </row>
    <row r="48" spans="2:13" x14ac:dyDescent="0.35">
      <c r="B48">
        <f t="shared" si="0"/>
        <v>44619</v>
      </c>
      <c r="C48">
        <f t="shared" si="1"/>
        <v>44619</v>
      </c>
      <c r="D48" s="46">
        <f t="shared" si="2"/>
        <v>76</v>
      </c>
      <c r="E48" s="32" t="str">
        <f>Táblázat1[[#This Row],[Mintavétel dátuma]]</f>
        <v>2022 02 27</v>
      </c>
      <c r="F48">
        <f>Táblázat1[[#This Row],[Lenti koncentráció (%)]]</f>
        <v>1.6</v>
      </c>
      <c r="G48">
        <f t="shared" si="3"/>
        <v>1.6</v>
      </c>
      <c r="H48">
        <f>IF(OR(Táblázat2[[#This Row],[Lenti fogyás2]]="",Táblázat2[[#This Row],[Lenti fogyás2]]="HIÁNYZIK"),NA(),Táblázat2[[#This Row],[Lenti fogyás2]])</f>
        <v>1.6</v>
      </c>
      <c r="I48">
        <f t="shared" si="5"/>
        <v>1.627142857142857</v>
      </c>
      <c r="J48">
        <f>Táblázat1[[#This Row],[Fenti koncentráció (%)]]</f>
        <v>1.56</v>
      </c>
      <c r="K48">
        <f t="shared" si="4"/>
        <v>1.56</v>
      </c>
      <c r="L48">
        <f>IF(OR(Táblázat2[[#This Row],[Fenti fogyás]]="",Táblázat2[[#This Row],[Fenti fogyás]]="HIÁNYZIK"),NA(),Táblázat2[[#This Row],[Fenti fogyás]])</f>
        <v>1.56</v>
      </c>
      <c r="M48">
        <f t="shared" si="6"/>
        <v>1.7028571428571431</v>
      </c>
    </row>
    <row r="49" spans="2:13" x14ac:dyDescent="0.35">
      <c r="B49">
        <f t="shared" si="0"/>
        <v>44620</v>
      </c>
      <c r="C49">
        <f t="shared" si="1"/>
        <v>44620</v>
      </c>
      <c r="D49" s="46">
        <f t="shared" si="2"/>
        <v>75</v>
      </c>
      <c r="E49" s="32" t="str">
        <f>Táblázat1[[#This Row],[Mintavétel dátuma]]</f>
        <v>2022 02 28</v>
      </c>
      <c r="F49">
        <f>Táblázat1[[#This Row],[Lenti koncentráció (%)]]</f>
        <v>1.6</v>
      </c>
      <c r="G49">
        <f t="shared" si="3"/>
        <v>1.6</v>
      </c>
      <c r="H49">
        <f>IF(OR(Táblázat2[[#This Row],[Lenti fogyás2]]="",Táblázat2[[#This Row],[Lenti fogyás2]]="HIÁNYZIK"),NA(),Táblázat2[[#This Row],[Lenti fogyás2]])</f>
        <v>1.6</v>
      </c>
      <c r="I49">
        <f t="shared" si="5"/>
        <v>1.6414285714285712</v>
      </c>
      <c r="J49">
        <f>Táblázat1[[#This Row],[Fenti koncentráció (%)]]</f>
        <v>1.52</v>
      </c>
      <c r="K49">
        <f t="shared" si="4"/>
        <v>1.52</v>
      </c>
      <c r="L49">
        <f>IF(OR(Táblázat2[[#This Row],[Fenti fogyás]]="",Táblázat2[[#This Row],[Fenti fogyás]]="HIÁNYZIK"),NA(),Táblázat2[[#This Row],[Fenti fogyás]])</f>
        <v>1.52</v>
      </c>
      <c r="M49">
        <f t="shared" si="6"/>
        <v>1.6657142857142859</v>
      </c>
    </row>
    <row r="50" spans="2:13" x14ac:dyDescent="0.35">
      <c r="B50">
        <f t="shared" si="0"/>
        <v>44621</v>
      </c>
      <c r="C50">
        <f t="shared" si="1"/>
        <v>44621</v>
      </c>
      <c r="D50" s="46">
        <f t="shared" si="2"/>
        <v>74</v>
      </c>
      <c r="E50" s="32" t="str">
        <f>Táblázat1[[#This Row],[Mintavétel dátuma]]</f>
        <v>2022 03 01</v>
      </c>
      <c r="F50">
        <f>Táblázat1[[#This Row],[Lenti koncentráció (%)]]</f>
        <v>1.56</v>
      </c>
      <c r="G50">
        <f t="shared" si="3"/>
        <v>1.56</v>
      </c>
      <c r="H50">
        <f>IF(OR(Táblázat2[[#This Row],[Lenti fogyás2]]="",Táblázat2[[#This Row],[Lenti fogyás2]]="HIÁNYZIK"),NA(),Táblázat2[[#This Row],[Lenti fogyás2]])</f>
        <v>1.56</v>
      </c>
      <c r="I50">
        <f t="shared" si="5"/>
        <v>1.6357142857142859</v>
      </c>
      <c r="J50">
        <f>Táblázat1[[#This Row],[Fenti koncentráció (%)]]</f>
        <v>1.8</v>
      </c>
      <c r="K50">
        <f t="shared" si="4"/>
        <v>1.8</v>
      </c>
      <c r="L50">
        <f>IF(OR(Táblázat2[[#This Row],[Fenti fogyás]]="",Táblázat2[[#This Row],[Fenti fogyás]]="HIÁNYZIK"),NA(),Táblázat2[[#This Row],[Fenti fogyás]])</f>
        <v>1.8</v>
      </c>
      <c r="M50">
        <f t="shared" si="6"/>
        <v>1.6871428571428575</v>
      </c>
    </row>
    <row r="51" spans="2:13" x14ac:dyDescent="0.35">
      <c r="B51">
        <f t="shared" si="0"/>
        <v>44622</v>
      </c>
      <c r="C51">
        <f t="shared" si="1"/>
        <v>44622</v>
      </c>
      <c r="D51" s="46">
        <f t="shared" si="2"/>
        <v>73</v>
      </c>
      <c r="E51" s="32" t="str">
        <f>Táblázat1[[#This Row],[Mintavétel dátuma]]</f>
        <v>2022 03 02</v>
      </c>
      <c r="F51">
        <f>Táblázat1[[#This Row],[Lenti koncentráció (%)]]</f>
        <v>1.56</v>
      </c>
      <c r="G51">
        <f t="shared" si="3"/>
        <v>1.56</v>
      </c>
      <c r="H51">
        <f>IF(OR(Táblázat2[[#This Row],[Lenti fogyás2]]="",Táblázat2[[#This Row],[Lenti fogyás2]]="HIÁNYZIK"),NA(),Táblázat2[[#This Row],[Lenti fogyás2]])</f>
        <v>1.56</v>
      </c>
      <c r="I51">
        <f t="shared" si="5"/>
        <v>1.6342857142857146</v>
      </c>
      <c r="J51">
        <f>Táblázat1[[#This Row],[Fenti koncentráció (%)]]</f>
        <v>1.6600000000000001</v>
      </c>
      <c r="K51">
        <f t="shared" si="4"/>
        <v>1.6600000000000001</v>
      </c>
      <c r="L51">
        <f>IF(OR(Táblázat2[[#This Row],[Fenti fogyás]]="",Táblázat2[[#This Row],[Fenti fogyás]]="HIÁNYZIK"),NA(),Táblázat2[[#This Row],[Fenti fogyás]])</f>
        <v>1.6600000000000001</v>
      </c>
      <c r="M51">
        <f t="shared" si="6"/>
        <v>1.6871428571428575</v>
      </c>
    </row>
    <row r="52" spans="2:13" x14ac:dyDescent="0.35">
      <c r="B52">
        <f t="shared" si="0"/>
        <v>44623</v>
      </c>
      <c r="C52">
        <f t="shared" si="1"/>
        <v>44623</v>
      </c>
      <c r="D52" s="46">
        <f t="shared" si="2"/>
        <v>72</v>
      </c>
      <c r="E52" s="32" t="str">
        <f>Táblázat1[[#This Row],[Mintavétel dátuma]]</f>
        <v>2022 03 03</v>
      </c>
      <c r="F52">
        <f>Táblázat1[[#This Row],[Lenti koncentráció (%)]]</f>
        <v>1.6800000000000002</v>
      </c>
      <c r="G52">
        <f t="shared" si="3"/>
        <v>1.6800000000000002</v>
      </c>
      <c r="H52">
        <f>IF(OR(Táblázat2[[#This Row],[Lenti fogyás2]]="",Táblázat2[[#This Row],[Lenti fogyás2]]="HIÁNYZIK"),NA(),Táblázat2[[#This Row],[Lenti fogyás2]])</f>
        <v>1.6800000000000002</v>
      </c>
      <c r="I52">
        <f t="shared" si="5"/>
        <v>1.6114285714285717</v>
      </c>
      <c r="J52">
        <f>Táblázat1[[#This Row],[Fenti koncentráció (%)]]</f>
        <v>1.89</v>
      </c>
      <c r="K52">
        <f t="shared" si="4"/>
        <v>1.89</v>
      </c>
      <c r="L52">
        <f>IF(OR(Táblázat2[[#This Row],[Fenti fogyás]]="",Táblázat2[[#This Row],[Fenti fogyás]]="HIÁNYZIK"),NA(),Táblázat2[[#This Row],[Fenti fogyás]])</f>
        <v>1.89</v>
      </c>
      <c r="M52">
        <f t="shared" si="6"/>
        <v>1.7028571428571431</v>
      </c>
    </row>
    <row r="53" spans="2:13" x14ac:dyDescent="0.35">
      <c r="B53">
        <f t="shared" si="0"/>
        <v>44624</v>
      </c>
      <c r="C53">
        <f t="shared" si="1"/>
        <v>44624</v>
      </c>
      <c r="D53" s="46">
        <f t="shared" si="2"/>
        <v>71</v>
      </c>
      <c r="E53" s="32" t="str">
        <f>Táblázat1[[#This Row],[Mintavétel dátuma]]</f>
        <v>2022 03 04</v>
      </c>
      <c r="F53">
        <f>Táblázat1[[#This Row],[Lenti koncentráció (%)]]</f>
        <v>1.6600000000000001</v>
      </c>
      <c r="G53">
        <f t="shared" si="3"/>
        <v>1.6600000000000001</v>
      </c>
      <c r="H53">
        <f>IF(OR(Táblázat2[[#This Row],[Lenti fogyás2]]="",Táblázat2[[#This Row],[Lenti fogyás2]]="HIÁNYZIK"),NA(),Táblázat2[[#This Row],[Lenti fogyás2]])</f>
        <v>1.6600000000000001</v>
      </c>
      <c r="I53">
        <f t="shared" si="5"/>
        <v>1.61</v>
      </c>
      <c r="J53">
        <f>Táblázat1[[#This Row],[Fenti koncentráció (%)]]</f>
        <v>1.26</v>
      </c>
      <c r="K53">
        <f t="shared" si="4"/>
        <v>1.26</v>
      </c>
      <c r="L53">
        <f>IF(OR(Táblázat2[[#This Row],[Fenti fogyás]]="",Táblázat2[[#This Row],[Fenti fogyás]]="HIÁNYZIK"),NA(),Táblázat2[[#This Row],[Fenti fogyás]])</f>
        <v>1.26</v>
      </c>
      <c r="M53">
        <f t="shared" si="6"/>
        <v>1.6357142857142859</v>
      </c>
    </row>
    <row r="54" spans="2:13" x14ac:dyDescent="0.35">
      <c r="B54">
        <f t="shared" si="0"/>
        <v>44625</v>
      </c>
      <c r="C54">
        <f t="shared" si="1"/>
        <v>44625</v>
      </c>
      <c r="D54" s="46">
        <f t="shared" si="2"/>
        <v>70</v>
      </c>
      <c r="E54" s="32" t="str">
        <f>Táblázat1[[#This Row],[Mintavétel dátuma]]</f>
        <v>2022 03 05</v>
      </c>
      <c r="F54">
        <f>Táblázat1[[#This Row],[Lenti koncentráció (%)]]</f>
        <v>1.6300000000000001</v>
      </c>
      <c r="G54">
        <f t="shared" si="3"/>
        <v>1.6300000000000001</v>
      </c>
      <c r="H54">
        <f>IF(OR(Táblázat2[[#This Row],[Lenti fogyás2]]="",Táblázat2[[#This Row],[Lenti fogyás2]]="HIÁNYZIK"),NA(),Táblázat2[[#This Row],[Lenti fogyás2]])</f>
        <v>1.6300000000000001</v>
      </c>
      <c r="I54">
        <f t="shared" si="5"/>
        <v>1.612857142857143</v>
      </c>
      <c r="J54">
        <f>Táblázat1[[#This Row],[Fenti koncentráció (%)]]</f>
        <v>1.69</v>
      </c>
      <c r="K54">
        <f t="shared" si="4"/>
        <v>1.69</v>
      </c>
      <c r="L54">
        <f>IF(OR(Táblázat2[[#This Row],[Fenti fogyás]]="",Táblázat2[[#This Row],[Fenti fogyás]]="HIÁNYZIK"),NA(),Táblázat2[[#This Row],[Fenti fogyás]])</f>
        <v>1.69</v>
      </c>
      <c r="M54">
        <f t="shared" si="6"/>
        <v>1.6257142857142857</v>
      </c>
    </row>
    <row r="55" spans="2:13" x14ac:dyDescent="0.35">
      <c r="B55">
        <f t="shared" si="0"/>
        <v>44626</v>
      </c>
      <c r="C55">
        <f t="shared" si="1"/>
        <v>44626</v>
      </c>
      <c r="D55" s="46">
        <f t="shared" si="2"/>
        <v>69</v>
      </c>
      <c r="E55" s="32" t="str">
        <f>Táblázat1[[#This Row],[Mintavétel dátuma]]</f>
        <v>2022 03 06</v>
      </c>
      <c r="F55">
        <f>Táblázat1[[#This Row],[Lenti koncentráció (%)]]</f>
        <v>1.6300000000000001</v>
      </c>
      <c r="G55">
        <f t="shared" si="3"/>
        <v>1.6300000000000001</v>
      </c>
      <c r="H55">
        <f>IF(OR(Táblázat2[[#This Row],[Lenti fogyás2]]="",Táblázat2[[#This Row],[Lenti fogyás2]]="HIÁNYZIK"),NA(),Táblázat2[[#This Row],[Lenti fogyás2]])</f>
        <v>1.6300000000000001</v>
      </c>
      <c r="I55">
        <f t="shared" si="5"/>
        <v>1.6171428571428574</v>
      </c>
      <c r="J55">
        <f>Táblázat1[[#This Row],[Fenti koncentráció (%)]]</f>
        <v>1.6</v>
      </c>
      <c r="K55">
        <f t="shared" si="4"/>
        <v>1.6</v>
      </c>
      <c r="L55">
        <f>IF(OR(Táblázat2[[#This Row],[Fenti fogyás]]="",Táblázat2[[#This Row],[Fenti fogyás]]="HIÁNYZIK"),NA(),Táblázat2[[#This Row],[Fenti fogyás]])</f>
        <v>1.6</v>
      </c>
      <c r="M55">
        <f t="shared" si="6"/>
        <v>1.6314285714285715</v>
      </c>
    </row>
    <row r="56" spans="2:13" x14ac:dyDescent="0.35">
      <c r="B56">
        <f t="shared" si="0"/>
        <v>0</v>
      </c>
      <c r="C56">
        <f t="shared" si="1"/>
        <v>44627</v>
      </c>
      <c r="D56" s="46">
        <f t="shared" si="2"/>
        <v>111</v>
      </c>
      <c r="E56" s="32" t="str">
        <f>Táblázat1[[#This Row],[Mintavétel dátuma]]</f>
        <v>2022 03 07</v>
      </c>
      <c r="F56" t="e">
        <f>Táblázat1[[#This Row],[Lenti koncentráció (%)]]</f>
        <v>#VALUE!</v>
      </c>
      <c r="G56" t="e">
        <f t="shared" si="3"/>
        <v>#N/A</v>
      </c>
      <c r="H56" t="e">
        <f>IF(OR(Táblázat2[[#This Row],[Lenti fogyás2]]="",Táblázat2[[#This Row],[Lenti fogyás2]]="HIÁNYZIK"),NA(),Táblázat2[[#This Row],[Lenti fogyás2]])</f>
        <v>#N/A</v>
      </c>
      <c r="I56">
        <f t="shared" si="5"/>
        <v>1.6200000000000003</v>
      </c>
      <c r="J56" t="e">
        <f>Táblázat1[[#This Row],[Fenti koncentráció (%)]]</f>
        <v>#VALUE!</v>
      </c>
      <c r="K56" t="e">
        <f t="shared" si="4"/>
        <v>#N/A</v>
      </c>
      <c r="L56" t="e">
        <f>IF(OR(Táblázat2[[#This Row],[Fenti fogyás]]="",Táblázat2[[#This Row],[Fenti fogyás]]="HIÁNYZIK"),NA(),Táblázat2[[#This Row],[Fenti fogyás]])</f>
        <v>#N/A</v>
      </c>
      <c r="M56">
        <f t="shared" si="6"/>
        <v>1.6499999999999997</v>
      </c>
    </row>
    <row r="57" spans="2:13" x14ac:dyDescent="0.35">
      <c r="B57">
        <f t="shared" si="0"/>
        <v>0</v>
      </c>
      <c r="C57">
        <f t="shared" si="1"/>
        <v>44628</v>
      </c>
      <c r="D57" s="46">
        <f t="shared" si="2"/>
        <v>111</v>
      </c>
      <c r="E57" s="32" t="str">
        <f>Táblázat1[[#This Row],[Mintavétel dátuma]]</f>
        <v>2022 03 08</v>
      </c>
      <c r="F57" t="e">
        <f>Táblázat1[[#This Row],[Lenti koncentráció (%)]]</f>
        <v>#VALUE!</v>
      </c>
      <c r="G57" t="e">
        <f t="shared" si="3"/>
        <v>#N/A</v>
      </c>
      <c r="H57" t="e">
        <f>IF(OR(Táblázat2[[#This Row],[Lenti fogyás2]]="",Táblázat2[[#This Row],[Lenti fogyás2]]="HIÁNYZIK"),NA(),Táblázat2[[#This Row],[Lenti fogyás2]])</f>
        <v>#N/A</v>
      </c>
      <c r="I57">
        <f t="shared" si="5"/>
        <v>1.6320000000000001</v>
      </c>
      <c r="J57" t="e">
        <f>Táblázat1[[#This Row],[Fenti koncentráció (%)]]</f>
        <v>#VALUE!</v>
      </c>
      <c r="K57" t="e">
        <f t="shared" si="4"/>
        <v>#N/A</v>
      </c>
      <c r="L57" t="e">
        <f>IF(OR(Táblázat2[[#This Row],[Fenti fogyás]]="",Táblázat2[[#This Row],[Fenti fogyás]]="HIÁNYZIK"),NA(),Táblázat2[[#This Row],[Fenti fogyás]])</f>
        <v>#N/A</v>
      </c>
      <c r="M57">
        <f t="shared" si="6"/>
        <v>1.6199999999999999</v>
      </c>
    </row>
    <row r="58" spans="2:13" x14ac:dyDescent="0.35">
      <c r="B58">
        <f t="shared" si="0"/>
        <v>44629</v>
      </c>
      <c r="C58">
        <f t="shared" si="1"/>
        <v>44629</v>
      </c>
      <c r="D58" s="46">
        <f t="shared" si="2"/>
        <v>68</v>
      </c>
      <c r="E58" s="32" t="str">
        <f>Táblázat1[[#This Row],[Mintavétel dátuma]]</f>
        <v>2022 03 09</v>
      </c>
      <c r="F58">
        <f>Táblázat1[[#This Row],[Lenti koncentráció (%)]]</f>
        <v>1.72</v>
      </c>
      <c r="G58">
        <f t="shared" si="3"/>
        <v>1.72</v>
      </c>
      <c r="H58">
        <f>IF(OR(Táblázat2[[#This Row],[Lenti fogyás2]]="",Táblázat2[[#This Row],[Lenti fogyás2]]="HIÁNYZIK"),NA(),Táblázat2[[#This Row],[Lenti fogyás2]])</f>
        <v>1.72</v>
      </c>
      <c r="I58">
        <f t="shared" si="5"/>
        <v>1.6640000000000001</v>
      </c>
      <c r="J58">
        <f>Táblázat1[[#This Row],[Fenti koncentráció (%)]]</f>
        <v>1.6300000000000001</v>
      </c>
      <c r="K58">
        <f t="shared" si="4"/>
        <v>1.6300000000000001</v>
      </c>
      <c r="L58">
        <f>IF(OR(Táblázat2[[#This Row],[Fenti fogyás]]="",Táblázat2[[#This Row],[Fenti fogyás]]="HIÁNYZIK"),NA(),Táblázat2[[#This Row],[Fenti fogyás]])</f>
        <v>1.6300000000000001</v>
      </c>
      <c r="M58">
        <f t="shared" si="6"/>
        <v>1.6140000000000001</v>
      </c>
    </row>
    <row r="59" spans="2:13" x14ac:dyDescent="0.35">
      <c r="B59">
        <f t="shared" si="0"/>
        <v>44630</v>
      </c>
      <c r="C59">
        <f t="shared" si="1"/>
        <v>44630</v>
      </c>
      <c r="D59" s="46">
        <f t="shared" si="2"/>
        <v>67</v>
      </c>
      <c r="E59" s="32" t="str">
        <f>Táblázat1[[#This Row],[Mintavétel dátuma]]</f>
        <v>2022 03 10</v>
      </c>
      <c r="F59">
        <f>Táblázat1[[#This Row],[Lenti koncentráció (%)]]</f>
        <v>1.6600000000000001</v>
      </c>
      <c r="G59">
        <f t="shared" si="3"/>
        <v>1.6600000000000001</v>
      </c>
      <c r="H59">
        <f>IF(OR(Táblázat2[[#This Row],[Lenti fogyás2]]="",Táblázat2[[#This Row],[Lenti fogyás2]]="HIÁNYZIK"),NA(),Táblázat2[[#This Row],[Lenti fogyás2]])</f>
        <v>1.6600000000000001</v>
      </c>
      <c r="I59">
        <f t="shared" si="5"/>
        <v>1.6600000000000001</v>
      </c>
      <c r="J59">
        <f>Táblázat1[[#This Row],[Fenti koncentráció (%)]]</f>
        <v>1.6500000000000001</v>
      </c>
      <c r="K59">
        <f t="shared" si="4"/>
        <v>1.6500000000000001</v>
      </c>
      <c r="L59">
        <f>IF(OR(Táblázat2[[#This Row],[Fenti fogyás]]="",Táblázat2[[#This Row],[Fenti fogyás]]="HIÁNYZIK"),NA(),Táblázat2[[#This Row],[Fenti fogyás]])</f>
        <v>1.6500000000000001</v>
      </c>
      <c r="M59">
        <f t="shared" si="6"/>
        <v>1.5660000000000003</v>
      </c>
    </row>
    <row r="60" spans="2:13" x14ac:dyDescent="0.35">
      <c r="B60">
        <f t="shared" si="0"/>
        <v>44631</v>
      </c>
      <c r="C60">
        <f t="shared" si="1"/>
        <v>44631</v>
      </c>
      <c r="D60" s="46">
        <f t="shared" si="2"/>
        <v>66</v>
      </c>
      <c r="E60" s="32" t="str">
        <f>Táblázat1[[#This Row],[Mintavétel dátuma]]</f>
        <v>2022 03 11</v>
      </c>
      <c r="F60">
        <f>Táblázat1[[#This Row],[Lenti koncentráció (%)]]</f>
        <v>1.5</v>
      </c>
      <c r="G60">
        <f t="shared" si="3"/>
        <v>1.5</v>
      </c>
      <c r="H60">
        <f>IF(OR(Táblázat2[[#This Row],[Lenti fogyás2]]="",Táblázat2[[#This Row],[Lenti fogyás2]]="HIÁNYZIK"),NA(),Táblázat2[[#This Row],[Lenti fogyás2]])</f>
        <v>1.5</v>
      </c>
      <c r="I60">
        <f t="shared" si="5"/>
        <v>1.6280000000000001</v>
      </c>
      <c r="J60">
        <f>Táblázat1[[#This Row],[Fenti koncentráció (%)]]</f>
        <v>1.6</v>
      </c>
      <c r="K60">
        <f t="shared" si="4"/>
        <v>1.6</v>
      </c>
      <c r="L60">
        <f>IF(OR(Táblázat2[[#This Row],[Fenti fogyás]]="",Táblázat2[[#This Row],[Fenti fogyás]]="HIÁNYZIK"),NA(),Táblázat2[[#This Row],[Fenti fogyás]])</f>
        <v>1.6</v>
      </c>
      <c r="M60">
        <f t="shared" si="6"/>
        <v>1.6339999999999999</v>
      </c>
    </row>
    <row r="61" spans="2:13" x14ac:dyDescent="0.35">
      <c r="B61">
        <f t="shared" si="0"/>
        <v>0</v>
      </c>
      <c r="C61">
        <f t="shared" si="1"/>
        <v>44632</v>
      </c>
      <c r="D61" s="46">
        <f t="shared" si="2"/>
        <v>111</v>
      </c>
      <c r="E61" s="32" t="str">
        <f>Táblázat1[[#This Row],[Mintavétel dátuma]]</f>
        <v>2022 03 12</v>
      </c>
      <c r="F61" t="e">
        <f>Táblázat1[[#This Row],[Lenti koncentráció (%)]]</f>
        <v>#VALUE!</v>
      </c>
      <c r="G61" t="e">
        <f t="shared" si="3"/>
        <v>#N/A</v>
      </c>
      <c r="H61" t="e">
        <f>IF(OR(Táblázat2[[#This Row],[Lenti fogyás2]]="",Táblázat2[[#This Row],[Lenti fogyás2]]="HIÁNYZIK"),NA(),Táblázat2[[#This Row],[Lenti fogyás2]])</f>
        <v>#N/A</v>
      </c>
      <c r="I61">
        <f t="shared" si="5"/>
        <v>1.6274999999999999</v>
      </c>
      <c r="J61" t="e">
        <f>Táblázat1[[#This Row],[Fenti koncentráció (%)]]</f>
        <v>#VALUE!</v>
      </c>
      <c r="K61" t="e">
        <f t="shared" si="4"/>
        <v>#N/A</v>
      </c>
      <c r="L61" t="e">
        <f>IF(OR(Táblázat2[[#This Row],[Fenti fogyás]]="",Táblázat2[[#This Row],[Fenti fogyás]]="HIÁNYZIK"),NA(),Táblázat2[[#This Row],[Fenti fogyás]])</f>
        <v>#N/A</v>
      </c>
      <c r="M61">
        <f t="shared" si="6"/>
        <v>1.62</v>
      </c>
    </row>
    <row r="62" spans="2:13" x14ac:dyDescent="0.35">
      <c r="B62">
        <f t="shared" si="0"/>
        <v>44633</v>
      </c>
      <c r="C62">
        <f t="shared" si="1"/>
        <v>44633</v>
      </c>
      <c r="D62" s="46">
        <f t="shared" si="2"/>
        <v>65</v>
      </c>
      <c r="E62" s="32" t="str">
        <f>Táblázat1[[#This Row],[Mintavétel dátuma]]</f>
        <v>2022 03 13</v>
      </c>
      <c r="F62">
        <f>Táblázat1[[#This Row],[Lenti koncentráció (%)]]</f>
        <v>1.64</v>
      </c>
      <c r="G62">
        <f t="shared" si="3"/>
        <v>1.64</v>
      </c>
      <c r="H62">
        <f>IF(OR(Táblázat2[[#This Row],[Lenti fogyás2]]="",Táblázat2[[#This Row],[Lenti fogyás2]]="HIÁNYZIK"),NA(),Táblázat2[[#This Row],[Lenti fogyás2]])</f>
        <v>1.64</v>
      </c>
      <c r="I62">
        <f t="shared" si="5"/>
        <v>1.63</v>
      </c>
      <c r="J62">
        <f>Táblázat1[[#This Row],[Fenti koncentráció (%)]]</f>
        <v>1.4400000000000002</v>
      </c>
      <c r="K62">
        <f t="shared" si="4"/>
        <v>1.4400000000000002</v>
      </c>
      <c r="L62">
        <f>IF(OR(Táblázat2[[#This Row],[Fenti fogyás]]="",Táblázat2[[#This Row],[Fenti fogyás]]="HIÁNYZIK"),NA(),Táblázat2[[#This Row],[Fenti fogyás]])</f>
        <v>1.4400000000000002</v>
      </c>
      <c r="M62">
        <f t="shared" si="6"/>
        <v>1.5800000000000003</v>
      </c>
    </row>
    <row r="63" spans="2:13" x14ac:dyDescent="0.35">
      <c r="B63">
        <f t="shared" si="0"/>
        <v>44634</v>
      </c>
      <c r="C63">
        <f t="shared" si="1"/>
        <v>44634</v>
      </c>
      <c r="D63" s="46">
        <f t="shared" si="2"/>
        <v>64</v>
      </c>
      <c r="E63" s="32" t="str">
        <f>Táblázat1[[#This Row],[Mintavétel dátuma]]</f>
        <v>2022 03 14</v>
      </c>
      <c r="F63">
        <f>Táblázat1[[#This Row],[Lenti koncentráció (%)]]</f>
        <v>1.62</v>
      </c>
      <c r="G63">
        <f t="shared" si="3"/>
        <v>1.62</v>
      </c>
      <c r="H63">
        <f>IF(OR(Táblázat2[[#This Row],[Lenti fogyás2]]="",Táblázat2[[#This Row],[Lenti fogyás2]]="HIÁNYZIK"),NA(),Táblázat2[[#This Row],[Lenti fogyás2]])</f>
        <v>1.62</v>
      </c>
      <c r="I63">
        <f t="shared" si="5"/>
        <v>1.6280000000000001</v>
      </c>
      <c r="J63">
        <f>Táblázat1[[#This Row],[Fenti koncentráció (%)]]</f>
        <v>1.52</v>
      </c>
      <c r="K63">
        <f t="shared" si="4"/>
        <v>1.52</v>
      </c>
      <c r="L63">
        <f>IF(OR(Táblázat2[[#This Row],[Fenti fogyás]]="",Táblázat2[[#This Row],[Fenti fogyás]]="HIÁNYZIK"),NA(),Táblázat2[[#This Row],[Fenti fogyás]])</f>
        <v>1.52</v>
      </c>
      <c r="M63">
        <f t="shared" si="6"/>
        <v>1.5680000000000003</v>
      </c>
    </row>
    <row r="64" spans="2:13" x14ac:dyDescent="0.35">
      <c r="B64">
        <f t="shared" si="0"/>
        <v>0</v>
      </c>
      <c r="C64">
        <f t="shared" si="1"/>
        <v>44635</v>
      </c>
      <c r="D64" s="46">
        <f t="shared" si="2"/>
        <v>111</v>
      </c>
      <c r="E64" s="32" t="str">
        <f>Táblázat1[[#This Row],[Mintavétel dátuma]]</f>
        <v>2022 03 15</v>
      </c>
      <c r="F64" t="e">
        <f>Táblázat1[[#This Row],[Lenti koncentráció (%)]]</f>
        <v>#VALUE!</v>
      </c>
      <c r="G64" t="e">
        <f t="shared" si="3"/>
        <v>#N/A</v>
      </c>
      <c r="H64" t="e">
        <f>IF(OR(Táblázat2[[#This Row],[Lenti fogyás2]]="",Táblázat2[[#This Row],[Lenti fogyás2]]="HIÁNYZIK"),NA(),Táblázat2[[#This Row],[Lenti fogyás2]])</f>
        <v>#N/A</v>
      </c>
      <c r="I64">
        <f t="shared" si="5"/>
        <v>1.6280000000000001</v>
      </c>
      <c r="J64" t="e">
        <f>Táblázat1[[#This Row],[Fenti koncentráció (%)]]</f>
        <v>#VALUE!</v>
      </c>
      <c r="K64" t="e">
        <f t="shared" si="4"/>
        <v>#N/A</v>
      </c>
      <c r="L64" t="e">
        <f>IF(OR(Táblázat2[[#This Row],[Fenti fogyás]]="",Táblázat2[[#This Row],[Fenti fogyás]]="HIÁNYZIK"),NA(),Táblázat2[[#This Row],[Fenti fogyás]])</f>
        <v>#N/A</v>
      </c>
      <c r="M64">
        <f t="shared" si="6"/>
        <v>1.5680000000000003</v>
      </c>
    </row>
    <row r="65" spans="2:13" x14ac:dyDescent="0.35">
      <c r="B65">
        <f t="shared" si="0"/>
        <v>0</v>
      </c>
      <c r="C65">
        <f t="shared" si="1"/>
        <v>44636</v>
      </c>
      <c r="D65" s="46">
        <f t="shared" si="2"/>
        <v>111</v>
      </c>
      <c r="E65" s="32" t="str">
        <f>Táblázat1[[#This Row],[Mintavétel dátuma]]</f>
        <v>2022 03 16</v>
      </c>
      <c r="F65" t="e">
        <f>Táblázat1[[#This Row],[Lenti koncentráció (%)]]</f>
        <v>#VALUE!</v>
      </c>
      <c r="G65" t="e">
        <f t="shared" si="3"/>
        <v>#N/A</v>
      </c>
      <c r="H65" t="e">
        <f>IF(OR(Táblázat2[[#This Row],[Lenti fogyás2]]="",Táblázat2[[#This Row],[Lenti fogyás2]]="HIÁNYZIK"),NA(),Táblázat2[[#This Row],[Lenti fogyás2]])</f>
        <v>#N/A</v>
      </c>
      <c r="I65">
        <f t="shared" si="5"/>
        <v>1.605</v>
      </c>
      <c r="J65" t="e">
        <f>Táblázat1[[#This Row],[Fenti koncentráció (%)]]</f>
        <v>#VALUE!</v>
      </c>
      <c r="K65" t="e">
        <f t="shared" si="4"/>
        <v>#N/A</v>
      </c>
      <c r="L65" t="e">
        <f>IF(OR(Táblázat2[[#This Row],[Fenti fogyás]]="",Táblázat2[[#This Row],[Fenti fogyás]]="HIÁNYZIK"),NA(),Táblázat2[[#This Row],[Fenti fogyás]])</f>
        <v>#N/A</v>
      </c>
      <c r="M65">
        <f t="shared" si="6"/>
        <v>1.5525000000000002</v>
      </c>
    </row>
    <row r="66" spans="2:13" x14ac:dyDescent="0.35">
      <c r="B66">
        <f t="shared" si="0"/>
        <v>0</v>
      </c>
      <c r="C66">
        <f t="shared" si="1"/>
        <v>44637</v>
      </c>
      <c r="D66" s="46">
        <f t="shared" si="2"/>
        <v>111</v>
      </c>
      <c r="E66" s="32" t="str">
        <f>Táblázat1[[#This Row],[Mintavétel dátuma]]</f>
        <v>2022 03 17</v>
      </c>
      <c r="F66" t="e">
        <f>Táblázat1[[#This Row],[Lenti koncentráció (%)]]</f>
        <v>#VALUE!</v>
      </c>
      <c r="G66" t="e">
        <f t="shared" si="3"/>
        <v>#N/A</v>
      </c>
      <c r="H66" t="e">
        <f>IF(OR(Táblázat2[[#This Row],[Lenti fogyás2]]="",Táblázat2[[#This Row],[Lenti fogyás2]]="HIÁNYZIK"),NA(),Táblázat2[[#This Row],[Lenti fogyás2]])</f>
        <v>#N/A</v>
      </c>
      <c r="I66">
        <f t="shared" si="5"/>
        <v>1.5866666666666667</v>
      </c>
      <c r="J66" t="e">
        <f>Táblázat1[[#This Row],[Fenti koncentráció (%)]]</f>
        <v>#VALUE!</v>
      </c>
      <c r="K66" t="e">
        <f t="shared" si="4"/>
        <v>#N/A</v>
      </c>
      <c r="L66" t="e">
        <f>IF(OR(Táblázat2[[#This Row],[Fenti fogyás]]="",Táblázat2[[#This Row],[Fenti fogyás]]="HIÁNYZIK"),NA(),Táblázat2[[#This Row],[Fenti fogyás]])</f>
        <v>#N/A</v>
      </c>
      <c r="M66">
        <f t="shared" si="6"/>
        <v>1.5200000000000002</v>
      </c>
    </row>
    <row r="67" spans="2:13" x14ac:dyDescent="0.35">
      <c r="B67">
        <f t="shared" si="0"/>
        <v>44638</v>
      </c>
      <c r="C67">
        <f t="shared" si="1"/>
        <v>44638</v>
      </c>
      <c r="D67" s="46">
        <f t="shared" si="2"/>
        <v>63</v>
      </c>
      <c r="E67" s="32" t="str">
        <f>Táblázat1[[#This Row],[Mintavétel dátuma]]</f>
        <v>2022 03 18</v>
      </c>
      <c r="F67">
        <f>Táblázat1[[#This Row],[Lenti koncentráció (%)]]</f>
        <v>1.54</v>
      </c>
      <c r="G67">
        <f t="shared" si="3"/>
        <v>1.54</v>
      </c>
      <c r="H67">
        <f>IF(OR(Táblázat2[[#This Row],[Lenti fogyás2]]="",Táblázat2[[#This Row],[Lenti fogyás2]]="HIÁNYZIK"),NA(),Táblázat2[[#This Row],[Lenti fogyás2]])</f>
        <v>1.54</v>
      </c>
      <c r="I67">
        <f t="shared" si="5"/>
        <v>1.5999999999999999</v>
      </c>
      <c r="J67">
        <f>Táblázat1[[#This Row],[Fenti koncentráció (%)]]</f>
        <v>1.47</v>
      </c>
      <c r="K67">
        <f t="shared" si="4"/>
        <v>1.47</v>
      </c>
      <c r="L67">
        <f>IF(OR(Táblázat2[[#This Row],[Fenti fogyás]]="",Táblázat2[[#This Row],[Fenti fogyás]]="HIÁNYZIK"),NA(),Táblázat2[[#This Row],[Fenti fogyás]])</f>
        <v>1.47</v>
      </c>
      <c r="M67">
        <f t="shared" si="6"/>
        <v>1.4766666666666666</v>
      </c>
    </row>
    <row r="68" spans="2:13" x14ac:dyDescent="0.35">
      <c r="B68">
        <f t="shared" si="0"/>
        <v>44639</v>
      </c>
      <c r="C68">
        <f t="shared" si="1"/>
        <v>44639</v>
      </c>
      <c r="D68" s="46">
        <f t="shared" si="2"/>
        <v>62</v>
      </c>
      <c r="E68" s="32" t="str">
        <f>Táblázat1[[#This Row],[Mintavétel dátuma]]</f>
        <v>2022 03 19</v>
      </c>
      <c r="F68">
        <f>Táblázat1[[#This Row],[Lenti koncentráció (%)]]</f>
        <v>1.56</v>
      </c>
      <c r="G68">
        <f t="shared" si="3"/>
        <v>1.56</v>
      </c>
      <c r="H68">
        <f>IF(OR(Táblázat2[[#This Row],[Lenti fogyás2]]="",Táblázat2[[#This Row],[Lenti fogyás2]]="HIÁNYZIK"),NA(),Táblázat2[[#This Row],[Lenti fogyás2]])</f>
        <v>1.56</v>
      </c>
      <c r="I68">
        <f t="shared" si="5"/>
        <v>1.5899999999999999</v>
      </c>
      <c r="J68">
        <f>Táblázat1[[#This Row],[Fenti koncentráció (%)]]</f>
        <v>1.4800000000000002</v>
      </c>
      <c r="K68">
        <f t="shared" si="4"/>
        <v>1.4800000000000002</v>
      </c>
      <c r="L68">
        <f>IF(OR(Táblázat2[[#This Row],[Fenti fogyás]]="",Táblázat2[[#This Row],[Fenti fogyás]]="HIÁNYZIK"),NA(),Táblázat2[[#This Row],[Fenti fogyás]])</f>
        <v>1.4800000000000002</v>
      </c>
      <c r="M68">
        <f t="shared" si="6"/>
        <v>1.4775</v>
      </c>
    </row>
    <row r="69" spans="2:13" x14ac:dyDescent="0.35">
      <c r="B69">
        <f t="shared" ref="B69:B132" si="7">IF(AND(TYPE(H69)=1,TYPE(L69)=1),IF(AND(H69&gt;0,L69&gt;0),C69,0),0)</f>
        <v>44640</v>
      </c>
      <c r="C69">
        <f t="shared" ref="C69:C132" si="8">IF(TYPE(E69)=2,IF(AND(LEN(SUBSTITUTE(E69," ",""))=8,IFERROR(VALUE(SUBSTITUTE(E69," ","")),)&lt;&gt;SUBSTITUTE(E69," ","")),DATE(LEFT(SUBSTITUTE(E69," ",""),4),MID(SUBSTITUTE(E69," ",""),5,2),RIGHT(SUBSTITUTE(E69," ",""),2)),),E69)</f>
        <v>44640</v>
      </c>
      <c r="D69" s="46">
        <f t="shared" ref="D69:D132" si="9">IF(ISBLANK(B69),,COUNTIF(B:B,"&gt;"&amp;B69)+1)</f>
        <v>61</v>
      </c>
      <c r="E69" s="32" t="str">
        <f>Táblázat1[[#This Row],[Mintavétel dátuma]]</f>
        <v>2022 03 20</v>
      </c>
      <c r="F69">
        <f>Táblázat1[[#This Row],[Lenti koncentráció (%)]]</f>
        <v>1.67</v>
      </c>
      <c r="G69">
        <f t="shared" ref="G69:G99" si="10">IFERROR(F69,NA())</f>
        <v>1.67</v>
      </c>
      <c r="H69">
        <f>IF(OR(Táblázat2[[#This Row],[Lenti fogyás2]]="",Táblázat2[[#This Row],[Lenti fogyás2]]="HIÁNYZIK"),NA(),Táblázat2[[#This Row],[Lenti fogyás2]])</f>
        <v>1.67</v>
      </c>
      <c r="I69">
        <f t="shared" si="5"/>
        <v>1.5975000000000001</v>
      </c>
      <c r="J69">
        <f>Táblázat1[[#This Row],[Fenti koncentráció (%)]]</f>
        <v>1.4800000000000002</v>
      </c>
      <c r="K69">
        <f t="shared" ref="K69:K99" si="11">IFERROR(J69,NA())</f>
        <v>1.4800000000000002</v>
      </c>
      <c r="L69">
        <f>IF(OR(Táblázat2[[#This Row],[Fenti fogyás]]="",Táblázat2[[#This Row],[Fenti fogyás]]="HIÁNYZIK"),NA(),Táblázat2[[#This Row],[Fenti fogyás]])</f>
        <v>1.4800000000000002</v>
      </c>
      <c r="M69">
        <f t="shared" si="6"/>
        <v>1.4875000000000003</v>
      </c>
    </row>
    <row r="70" spans="2:13" x14ac:dyDescent="0.35">
      <c r="B70">
        <f t="shared" si="7"/>
        <v>0</v>
      </c>
      <c r="C70">
        <f t="shared" si="8"/>
        <v>44641</v>
      </c>
      <c r="D70" s="46">
        <f t="shared" si="9"/>
        <v>111</v>
      </c>
      <c r="E70" s="32" t="str">
        <f>Táblázat1[[#This Row],[Mintavétel dátuma]]</f>
        <v>2022 03 21</v>
      </c>
      <c r="F70" t="e">
        <f>Táblázat1[[#This Row],[Lenti koncentráció (%)]]</f>
        <v>#VALUE!</v>
      </c>
      <c r="G70" t="e">
        <f t="shared" si="10"/>
        <v>#N/A</v>
      </c>
      <c r="H70" t="e">
        <f>IF(OR(Táblázat2[[#This Row],[Lenti fogyás2]]="",Táblázat2[[#This Row],[Lenti fogyás2]]="HIÁNYZIK"),NA(),Táblázat2[[#This Row],[Lenti fogyás2]])</f>
        <v>#N/A</v>
      </c>
      <c r="I70">
        <f t="shared" si="5"/>
        <v>1.5899999999999999</v>
      </c>
      <c r="J70" t="e">
        <f>Táblázat1[[#This Row],[Fenti koncentráció (%)]]</f>
        <v>#VALUE!</v>
      </c>
      <c r="K70" t="e">
        <f t="shared" si="11"/>
        <v>#N/A</v>
      </c>
      <c r="L70" t="e">
        <f>IF(OR(Táblázat2[[#This Row],[Fenti fogyás]]="",Táblázat2[[#This Row],[Fenti fogyás]]="HIÁNYZIK"),NA(),Táblázat2[[#This Row],[Fenti fogyás]])</f>
        <v>#N/A</v>
      </c>
      <c r="M70">
        <f t="shared" si="6"/>
        <v>1.4766666666666668</v>
      </c>
    </row>
    <row r="71" spans="2:13" x14ac:dyDescent="0.35">
      <c r="B71">
        <f t="shared" si="7"/>
        <v>44642</v>
      </c>
      <c r="C71">
        <f t="shared" si="8"/>
        <v>44642</v>
      </c>
      <c r="D71" s="46">
        <f t="shared" si="9"/>
        <v>60</v>
      </c>
      <c r="E71" s="32" t="str">
        <f>Táblázat1[[#This Row],[Mintavétel dátuma]]</f>
        <v>2022 03 22</v>
      </c>
      <c r="F71">
        <f>Táblázat1[[#This Row],[Lenti koncentráció (%)]]</f>
        <v>1.4900000000000002</v>
      </c>
      <c r="G71">
        <f t="shared" si="10"/>
        <v>1.4900000000000002</v>
      </c>
      <c r="H71">
        <f>IF(OR(Táblázat2[[#This Row],[Lenti fogyás2]]="",Táblázat2[[#This Row],[Lenti fogyás2]]="HIÁNYZIK"),NA(),Táblázat2[[#This Row],[Lenti fogyás2]])</f>
        <v>1.4900000000000002</v>
      </c>
      <c r="I71">
        <f t="shared" si="5"/>
        <v>1.5649999999999999</v>
      </c>
      <c r="J71">
        <f>Táblázat1[[#This Row],[Fenti koncentráció (%)]]</f>
        <v>1.42</v>
      </c>
      <c r="K71">
        <f t="shared" si="11"/>
        <v>1.42</v>
      </c>
      <c r="L71">
        <f>IF(OR(Táblázat2[[#This Row],[Fenti fogyás]]="",Táblázat2[[#This Row],[Fenti fogyás]]="HIÁNYZIK"),NA(),Táblázat2[[#This Row],[Fenti fogyás]])</f>
        <v>1.42</v>
      </c>
      <c r="M71">
        <f t="shared" si="6"/>
        <v>1.4625000000000001</v>
      </c>
    </row>
    <row r="72" spans="2:13" x14ac:dyDescent="0.35">
      <c r="B72">
        <f t="shared" si="7"/>
        <v>44643</v>
      </c>
      <c r="C72">
        <f t="shared" si="8"/>
        <v>44643</v>
      </c>
      <c r="D72" s="46">
        <f t="shared" si="9"/>
        <v>59</v>
      </c>
      <c r="E72" s="32" t="str">
        <f>Táblázat1[[#This Row],[Mintavétel dátuma]]</f>
        <v>2022 03 23</v>
      </c>
      <c r="F72">
        <f>Táblázat1[[#This Row],[Lenti koncentráció (%)]]</f>
        <v>1.1000000000000001</v>
      </c>
      <c r="G72">
        <f t="shared" si="10"/>
        <v>1.1000000000000001</v>
      </c>
      <c r="H72">
        <f>IF(OR(Táblázat2[[#This Row],[Lenti fogyás2]]="",Táblázat2[[#This Row],[Lenti fogyás2]]="HIÁNYZIK"),NA(),Táblázat2[[#This Row],[Lenti fogyás2]])</f>
        <v>1.1000000000000001</v>
      </c>
      <c r="I72">
        <f t="shared" si="5"/>
        <v>1.472</v>
      </c>
      <c r="J72">
        <f>Táblázat1[[#This Row],[Fenti koncentráció (%)]]</f>
        <v>1.2800000000000002</v>
      </c>
      <c r="K72">
        <f t="shared" si="11"/>
        <v>1.2800000000000002</v>
      </c>
      <c r="L72">
        <f>IF(OR(Táblázat2[[#This Row],[Fenti fogyás]]="",Táblázat2[[#This Row],[Fenti fogyás]]="HIÁNYZIK"),NA(),Táblázat2[[#This Row],[Fenti fogyás]])</f>
        <v>1.2800000000000002</v>
      </c>
      <c r="M72">
        <f t="shared" si="6"/>
        <v>1.4260000000000002</v>
      </c>
    </row>
    <row r="73" spans="2:13" x14ac:dyDescent="0.35">
      <c r="B73">
        <f t="shared" si="7"/>
        <v>44644</v>
      </c>
      <c r="C73">
        <f t="shared" si="8"/>
        <v>44644</v>
      </c>
      <c r="D73" s="46">
        <f t="shared" si="9"/>
        <v>58</v>
      </c>
      <c r="E73" s="32" t="str">
        <f>Táblázat1[[#This Row],[Mintavétel dátuma]]</f>
        <v>2022 03 24</v>
      </c>
      <c r="F73">
        <f>Táblázat1[[#This Row],[Lenti koncentráció (%)]]</f>
        <v>1.6800000000000002</v>
      </c>
      <c r="G73">
        <f t="shared" si="10"/>
        <v>1.6800000000000002</v>
      </c>
      <c r="H73">
        <f>IF(OR(Táblázat2[[#This Row],[Lenti fogyás2]]="",Táblázat2[[#This Row],[Lenti fogyás2]]="HIÁNYZIK"),NA(),Táblázat2[[#This Row],[Lenti fogyás2]])</f>
        <v>1.6800000000000002</v>
      </c>
      <c r="I73">
        <f t="shared" si="5"/>
        <v>1.5066666666666666</v>
      </c>
      <c r="J73">
        <f>Táblázat1[[#This Row],[Fenti koncentráció (%)]]</f>
        <v>1.6800000000000002</v>
      </c>
      <c r="K73">
        <f t="shared" si="11"/>
        <v>1.6800000000000002</v>
      </c>
      <c r="L73">
        <f>IF(OR(Táblázat2[[#This Row],[Fenti fogyás]]="",Táblázat2[[#This Row],[Fenti fogyás]]="HIÁNYZIK"),NA(),Táblázat2[[#This Row],[Fenti fogyás]])</f>
        <v>1.6800000000000002</v>
      </c>
      <c r="M73">
        <f t="shared" si="6"/>
        <v>1.4683333333333335</v>
      </c>
    </row>
    <row r="74" spans="2:13" x14ac:dyDescent="0.35">
      <c r="B74">
        <f t="shared" si="7"/>
        <v>44645</v>
      </c>
      <c r="C74">
        <f t="shared" si="8"/>
        <v>44645</v>
      </c>
      <c r="D74" s="46">
        <f t="shared" si="9"/>
        <v>57</v>
      </c>
      <c r="E74" s="32" t="str">
        <f>Táblázat1[[#This Row],[Mintavétel dátuma]]</f>
        <v>2022 03 25</v>
      </c>
      <c r="F74">
        <f>Táblázat1[[#This Row],[Lenti koncentráció (%)]]</f>
        <v>1.58</v>
      </c>
      <c r="G74">
        <f t="shared" si="10"/>
        <v>1.58</v>
      </c>
      <c r="H74">
        <f>IF(OR(Táblázat2[[#This Row],[Lenti fogyás2]]="",Táblázat2[[#This Row],[Lenti fogyás2]]="HIÁNYZIK"),NA(),Táblázat2[[#This Row],[Lenti fogyás2]])</f>
        <v>1.58</v>
      </c>
      <c r="I74">
        <f t="shared" si="5"/>
        <v>1.5133333333333334</v>
      </c>
      <c r="J74">
        <f>Táblázat1[[#This Row],[Fenti koncentráció (%)]]</f>
        <v>1.64</v>
      </c>
      <c r="K74">
        <f t="shared" si="11"/>
        <v>1.64</v>
      </c>
      <c r="L74">
        <f>IF(OR(Táblázat2[[#This Row],[Fenti fogyás]]="",Táblázat2[[#This Row],[Fenti fogyás]]="HIÁNYZIK"),NA(),Táblázat2[[#This Row],[Fenti fogyás]])</f>
        <v>1.64</v>
      </c>
      <c r="M74">
        <f t="shared" si="6"/>
        <v>1.496666666666667</v>
      </c>
    </row>
    <row r="75" spans="2:13" x14ac:dyDescent="0.35">
      <c r="B75">
        <f t="shared" si="7"/>
        <v>44646</v>
      </c>
      <c r="C75">
        <f t="shared" si="8"/>
        <v>44646</v>
      </c>
      <c r="D75" s="46">
        <f t="shared" si="9"/>
        <v>56</v>
      </c>
      <c r="E75" s="32" t="str">
        <f>Táblázat1[[#This Row],[Mintavétel dátuma]]</f>
        <v>2022 03 26</v>
      </c>
      <c r="F75">
        <f>Táblázat1[[#This Row],[Lenti koncentráció (%)]]</f>
        <v>1.64</v>
      </c>
      <c r="G75">
        <f t="shared" si="10"/>
        <v>1.64</v>
      </c>
      <c r="H75">
        <f>IF(OR(Táblázat2[[#This Row],[Lenti fogyás2]]="",Táblázat2[[#This Row],[Lenti fogyás2]]="HIÁNYZIK"),NA(),Táblázat2[[#This Row],[Lenti fogyás2]])</f>
        <v>1.64</v>
      </c>
      <c r="I75">
        <f t="shared" ref="I75:I138" si="12">_xlfn.AGGREGATE(1,6,G69:G75)</f>
        <v>1.5266666666666666</v>
      </c>
      <c r="J75">
        <f>Táblázat1[[#This Row],[Fenti koncentráció (%)]]</f>
        <v>1.56</v>
      </c>
      <c r="K75">
        <f t="shared" si="11"/>
        <v>1.56</v>
      </c>
      <c r="L75">
        <f>IF(OR(Táblázat2[[#This Row],[Fenti fogyás]]="",Táblázat2[[#This Row],[Fenti fogyás]]="HIÁNYZIK"),NA(),Táblázat2[[#This Row],[Fenti fogyás]])</f>
        <v>1.56</v>
      </c>
      <c r="M75">
        <f t="shared" ref="M75:M138" si="13">_xlfn.AGGREGATE(1,6,K69:K75)</f>
        <v>1.51</v>
      </c>
    </row>
    <row r="76" spans="2:13" x14ac:dyDescent="0.35">
      <c r="B76">
        <f t="shared" si="7"/>
        <v>44647</v>
      </c>
      <c r="C76">
        <f t="shared" si="8"/>
        <v>44647</v>
      </c>
      <c r="D76" s="46">
        <f t="shared" si="9"/>
        <v>55</v>
      </c>
      <c r="E76" s="32" t="str">
        <f>Táblázat1[[#This Row],[Mintavétel dátuma]]</f>
        <v>2022 03 27</v>
      </c>
      <c r="F76">
        <f>Táblázat1[[#This Row],[Lenti koncentráció (%)]]</f>
        <v>1.56</v>
      </c>
      <c r="G76">
        <f t="shared" si="10"/>
        <v>1.56</v>
      </c>
      <c r="H76">
        <f>IF(OR(Táblázat2[[#This Row],[Lenti fogyás2]]="",Táblázat2[[#This Row],[Lenti fogyás2]]="HIÁNYZIK"),NA(),Táblázat2[[#This Row],[Lenti fogyás2]])</f>
        <v>1.56</v>
      </c>
      <c r="I76">
        <f t="shared" si="12"/>
        <v>1.5083333333333335</v>
      </c>
      <c r="J76">
        <f>Táblázat1[[#This Row],[Fenti koncentráció (%)]]</f>
        <v>1.64</v>
      </c>
      <c r="K76">
        <f t="shared" si="11"/>
        <v>1.64</v>
      </c>
      <c r="L76">
        <f>IF(OR(Táblázat2[[#This Row],[Fenti fogyás]]="",Táblázat2[[#This Row],[Fenti fogyás]]="HIÁNYZIK"),NA(),Táblázat2[[#This Row],[Fenti fogyás]])</f>
        <v>1.64</v>
      </c>
      <c r="M76">
        <f t="shared" si="13"/>
        <v>1.5366666666666668</v>
      </c>
    </row>
    <row r="77" spans="2:13" x14ac:dyDescent="0.35">
      <c r="B77">
        <f t="shared" si="7"/>
        <v>44648</v>
      </c>
      <c r="C77">
        <f t="shared" si="8"/>
        <v>44648</v>
      </c>
      <c r="D77" s="46">
        <f t="shared" si="9"/>
        <v>54</v>
      </c>
      <c r="E77" s="32" t="str">
        <f>Táblázat1[[#This Row],[Mintavétel dátuma]]</f>
        <v>2022 03 28</v>
      </c>
      <c r="F77">
        <f>Táblázat1[[#This Row],[Lenti koncentráció (%)]]</f>
        <v>1.6800000000000002</v>
      </c>
      <c r="G77">
        <f t="shared" si="10"/>
        <v>1.6800000000000002</v>
      </c>
      <c r="H77">
        <f>IF(OR(Táblázat2[[#This Row],[Lenti fogyás2]]="",Táblázat2[[#This Row],[Lenti fogyás2]]="HIÁNYZIK"),NA(),Táblázat2[[#This Row],[Lenti fogyás2]])</f>
        <v>1.6800000000000002</v>
      </c>
      <c r="I77">
        <f t="shared" si="12"/>
        <v>1.5328571428571429</v>
      </c>
      <c r="J77">
        <f>Táblázat1[[#This Row],[Fenti koncentráció (%)]]</f>
        <v>1.6</v>
      </c>
      <c r="K77">
        <f t="shared" si="11"/>
        <v>1.6</v>
      </c>
      <c r="L77">
        <f>IF(OR(Táblázat2[[#This Row],[Fenti fogyás]]="",Táblázat2[[#This Row],[Fenti fogyás]]="HIÁNYZIK"),NA(),Táblázat2[[#This Row],[Fenti fogyás]])</f>
        <v>1.6</v>
      </c>
      <c r="M77">
        <f t="shared" si="13"/>
        <v>1.5457142857142858</v>
      </c>
    </row>
    <row r="78" spans="2:13" x14ac:dyDescent="0.35">
      <c r="B78">
        <f t="shared" si="7"/>
        <v>44649</v>
      </c>
      <c r="C78">
        <f t="shared" si="8"/>
        <v>44649</v>
      </c>
      <c r="D78" s="46">
        <f t="shared" si="9"/>
        <v>53</v>
      </c>
      <c r="E78" s="32" t="str">
        <f>Táblázat1[[#This Row],[Mintavétel dátuma]]</f>
        <v>2022 03 29</v>
      </c>
      <c r="F78">
        <f>Táblázat1[[#This Row],[Lenti koncentráció (%)]]</f>
        <v>1.6600000000000001</v>
      </c>
      <c r="G78">
        <f t="shared" si="10"/>
        <v>1.6600000000000001</v>
      </c>
      <c r="H78">
        <f>IF(OR(Táblázat2[[#This Row],[Lenti fogyás2]]="",Táblázat2[[#This Row],[Lenti fogyás2]]="HIÁNYZIK"),NA(),Táblázat2[[#This Row],[Lenti fogyás2]])</f>
        <v>1.6600000000000001</v>
      </c>
      <c r="I78">
        <f t="shared" si="12"/>
        <v>1.5571428571428572</v>
      </c>
      <c r="J78">
        <f>Táblázat1[[#This Row],[Fenti koncentráció (%)]]</f>
        <v>1.7300000000000002</v>
      </c>
      <c r="K78">
        <f t="shared" si="11"/>
        <v>1.7300000000000002</v>
      </c>
      <c r="L78">
        <f>IF(OR(Táblázat2[[#This Row],[Fenti fogyás]]="",Táblázat2[[#This Row],[Fenti fogyás]]="HIÁNYZIK"),NA(),Táblázat2[[#This Row],[Fenti fogyás]])</f>
        <v>1.7300000000000002</v>
      </c>
      <c r="M78">
        <f t="shared" si="13"/>
        <v>1.59</v>
      </c>
    </row>
    <row r="79" spans="2:13" x14ac:dyDescent="0.35">
      <c r="B79">
        <f t="shared" si="7"/>
        <v>44650</v>
      </c>
      <c r="C79">
        <f t="shared" si="8"/>
        <v>44650</v>
      </c>
      <c r="D79" s="46">
        <f t="shared" si="9"/>
        <v>52</v>
      </c>
      <c r="E79" s="32" t="str">
        <f>Táblázat1[[#This Row],[Mintavétel dátuma]]</f>
        <v>2022 03 30</v>
      </c>
      <c r="F79">
        <f>Táblázat1[[#This Row],[Lenti koncentráció (%)]]</f>
        <v>1.72</v>
      </c>
      <c r="G79">
        <f t="shared" si="10"/>
        <v>1.72</v>
      </c>
      <c r="H79">
        <f>IF(OR(Táblázat2[[#This Row],[Lenti fogyás2]]="",Táblázat2[[#This Row],[Lenti fogyás2]]="HIÁNYZIK"),NA(),Táblázat2[[#This Row],[Lenti fogyás2]])</f>
        <v>1.72</v>
      </c>
      <c r="I79">
        <f t="shared" si="12"/>
        <v>1.6457142857142859</v>
      </c>
      <c r="J79">
        <f>Táblázat1[[#This Row],[Fenti koncentráció (%)]]</f>
        <v>1.6800000000000002</v>
      </c>
      <c r="K79">
        <f t="shared" si="11"/>
        <v>1.6800000000000002</v>
      </c>
      <c r="L79">
        <f>IF(OR(Táblázat2[[#This Row],[Fenti fogyás]]="",Táblázat2[[#This Row],[Fenti fogyás]]="HIÁNYZIK"),NA(),Táblázat2[[#This Row],[Fenti fogyás]])</f>
        <v>1.6800000000000002</v>
      </c>
      <c r="M79">
        <f t="shared" si="13"/>
        <v>1.6471428571428572</v>
      </c>
    </row>
    <row r="80" spans="2:13" x14ac:dyDescent="0.35">
      <c r="B80">
        <f t="shared" si="7"/>
        <v>44651</v>
      </c>
      <c r="C80">
        <f t="shared" si="8"/>
        <v>44651</v>
      </c>
      <c r="D80" s="46">
        <f t="shared" si="9"/>
        <v>51</v>
      </c>
      <c r="E80" s="32" t="str">
        <f>Táblázat1[[#This Row],[Mintavétel dátuma]]</f>
        <v>2022 03 31</v>
      </c>
      <c r="F80">
        <f>Táblázat1[[#This Row],[Lenti koncentráció (%)]]</f>
        <v>1.6800000000000002</v>
      </c>
      <c r="G80">
        <f t="shared" si="10"/>
        <v>1.6800000000000002</v>
      </c>
      <c r="H80">
        <f>IF(OR(Táblázat2[[#This Row],[Lenti fogyás2]]="",Táblázat2[[#This Row],[Lenti fogyás2]]="HIÁNYZIK"),NA(),Táblázat2[[#This Row],[Lenti fogyás2]])</f>
        <v>1.6800000000000002</v>
      </c>
      <c r="I80">
        <f t="shared" si="12"/>
        <v>1.6457142857142857</v>
      </c>
      <c r="J80">
        <f>Táblázat1[[#This Row],[Fenti koncentráció (%)]]</f>
        <v>1.64</v>
      </c>
      <c r="K80">
        <f t="shared" si="11"/>
        <v>1.64</v>
      </c>
      <c r="L80">
        <f>IF(OR(Táblázat2[[#This Row],[Fenti fogyás]]="",Táblázat2[[#This Row],[Fenti fogyás]]="HIÁNYZIK"),NA(),Táblázat2[[#This Row],[Fenti fogyás]])</f>
        <v>1.64</v>
      </c>
      <c r="M80">
        <f t="shared" si="13"/>
        <v>1.6414285714285715</v>
      </c>
    </row>
    <row r="81" spans="2:13" x14ac:dyDescent="0.35">
      <c r="B81">
        <f t="shared" si="7"/>
        <v>44652</v>
      </c>
      <c r="C81">
        <f t="shared" si="8"/>
        <v>44652</v>
      </c>
      <c r="D81" s="46">
        <f t="shared" si="9"/>
        <v>50</v>
      </c>
      <c r="E81" s="32" t="str">
        <f>Táblázat1[[#This Row],[Mintavétel dátuma]]</f>
        <v>2022 04 01</v>
      </c>
      <c r="F81">
        <f>Táblázat1[[#This Row],[Lenti koncentráció (%)]]</f>
        <v>1.74</v>
      </c>
      <c r="G81">
        <f t="shared" si="10"/>
        <v>1.74</v>
      </c>
      <c r="H81">
        <f>IF(OR(Táblázat2[[#This Row],[Lenti fogyás2]]="",Táblázat2[[#This Row],[Lenti fogyás2]]="HIÁNYZIK"),NA(),Táblázat2[[#This Row],[Lenti fogyás2]])</f>
        <v>1.74</v>
      </c>
      <c r="I81">
        <f t="shared" si="12"/>
        <v>1.6685714285714288</v>
      </c>
      <c r="J81">
        <f>Táblázat1[[#This Row],[Fenti koncentráció (%)]]</f>
        <v>1.7000000000000002</v>
      </c>
      <c r="K81">
        <f t="shared" si="11"/>
        <v>1.7000000000000002</v>
      </c>
      <c r="L81">
        <f>IF(OR(Táblázat2[[#This Row],[Fenti fogyás]]="",Táblázat2[[#This Row],[Fenti fogyás]]="HIÁNYZIK"),NA(),Táblázat2[[#This Row],[Fenti fogyás]])</f>
        <v>1.7000000000000002</v>
      </c>
      <c r="M81">
        <f t="shared" si="13"/>
        <v>1.6500000000000001</v>
      </c>
    </row>
    <row r="82" spans="2:13" x14ac:dyDescent="0.35">
      <c r="B82">
        <f t="shared" si="7"/>
        <v>44653</v>
      </c>
      <c r="C82">
        <f t="shared" si="8"/>
        <v>44653</v>
      </c>
      <c r="D82" s="46">
        <f t="shared" si="9"/>
        <v>49</v>
      </c>
      <c r="E82" s="32" t="str">
        <f>Táblázat1[[#This Row],[Mintavétel dátuma]]</f>
        <v>2022 04 02</v>
      </c>
      <c r="F82">
        <f>Táblázat1[[#This Row],[Lenti koncentráció (%)]]</f>
        <v>1.7000000000000002</v>
      </c>
      <c r="G82">
        <f t="shared" si="10"/>
        <v>1.7000000000000002</v>
      </c>
      <c r="H82">
        <f>IF(OR(Táblázat2[[#This Row],[Lenti fogyás2]]="",Táblázat2[[#This Row],[Lenti fogyás2]]="HIÁNYZIK"),NA(),Táblázat2[[#This Row],[Lenti fogyás2]])</f>
        <v>1.7000000000000002</v>
      </c>
      <c r="I82">
        <f t="shared" si="12"/>
        <v>1.6771428571428575</v>
      </c>
      <c r="J82">
        <f>Táblázat1[[#This Row],[Fenti koncentráció (%)]]</f>
        <v>1.64</v>
      </c>
      <c r="K82">
        <f t="shared" si="11"/>
        <v>1.64</v>
      </c>
      <c r="L82">
        <f>IF(OR(Táblázat2[[#This Row],[Fenti fogyás]]="",Táblázat2[[#This Row],[Fenti fogyás]]="HIÁNYZIK"),NA(),Táblázat2[[#This Row],[Fenti fogyás]])</f>
        <v>1.64</v>
      </c>
      <c r="M82">
        <f t="shared" si="13"/>
        <v>1.6614285714285717</v>
      </c>
    </row>
    <row r="83" spans="2:13" x14ac:dyDescent="0.35">
      <c r="B83">
        <f t="shared" si="7"/>
        <v>44654</v>
      </c>
      <c r="C83">
        <f t="shared" si="8"/>
        <v>44654</v>
      </c>
      <c r="D83" s="46">
        <f t="shared" si="9"/>
        <v>48</v>
      </c>
      <c r="E83" s="32" t="str">
        <f>Táblázat1[[#This Row],[Mintavétel dátuma]]</f>
        <v>2022 04 03</v>
      </c>
      <c r="F83">
        <f>Táblázat1[[#This Row],[Lenti koncentráció (%)]]</f>
        <v>1.54</v>
      </c>
      <c r="G83">
        <f t="shared" si="10"/>
        <v>1.54</v>
      </c>
      <c r="H83">
        <f>IF(OR(Táblázat2[[#This Row],[Lenti fogyás2]]="",Táblázat2[[#This Row],[Lenti fogyás2]]="HIÁNYZIK"),NA(),Táblázat2[[#This Row],[Lenti fogyás2]])</f>
        <v>1.54</v>
      </c>
      <c r="I83">
        <f t="shared" si="12"/>
        <v>1.6742857142857142</v>
      </c>
      <c r="J83">
        <f>Táblázat1[[#This Row],[Fenti koncentráció (%)]]</f>
        <v>1.34</v>
      </c>
      <c r="K83">
        <f t="shared" si="11"/>
        <v>1.34</v>
      </c>
      <c r="L83">
        <f>IF(OR(Táblázat2[[#This Row],[Fenti fogyás]]="",Táblázat2[[#This Row],[Fenti fogyás]]="HIÁNYZIK"),NA(),Táblázat2[[#This Row],[Fenti fogyás]])</f>
        <v>1.34</v>
      </c>
      <c r="M83">
        <f t="shared" si="13"/>
        <v>1.6185714285714285</v>
      </c>
    </row>
    <row r="84" spans="2:13" x14ac:dyDescent="0.35">
      <c r="B84">
        <f t="shared" si="7"/>
        <v>44655</v>
      </c>
      <c r="C84">
        <f t="shared" si="8"/>
        <v>44655</v>
      </c>
      <c r="D84" s="46">
        <f t="shared" si="9"/>
        <v>47</v>
      </c>
      <c r="E84" s="32" t="str">
        <f>Táblázat1[[#This Row],[Mintavétel dátuma]]</f>
        <v>2022 04 04</v>
      </c>
      <c r="F84">
        <f>Táblázat1[[#This Row],[Lenti koncentráció (%)]]</f>
        <v>1.34</v>
      </c>
      <c r="G84">
        <f t="shared" si="10"/>
        <v>1.34</v>
      </c>
      <c r="H84">
        <f>IF(OR(Táblázat2[[#This Row],[Lenti fogyás2]]="",Táblázat2[[#This Row],[Lenti fogyás2]]="HIÁNYZIK"),NA(),Táblázat2[[#This Row],[Lenti fogyás2]])</f>
        <v>1.34</v>
      </c>
      <c r="I84">
        <f t="shared" si="12"/>
        <v>1.6257142857142857</v>
      </c>
      <c r="J84">
        <f>Táblázat1[[#This Row],[Fenti koncentráció (%)]]</f>
        <v>0.94000000000000006</v>
      </c>
      <c r="K84">
        <f t="shared" si="11"/>
        <v>0.94000000000000006</v>
      </c>
      <c r="L84">
        <f>IF(OR(Táblázat2[[#This Row],[Fenti fogyás]]="",Táblázat2[[#This Row],[Fenti fogyás]]="HIÁNYZIK"),NA(),Táblázat2[[#This Row],[Fenti fogyás]])</f>
        <v>0.94000000000000006</v>
      </c>
      <c r="M84">
        <f t="shared" si="13"/>
        <v>1.5242857142857142</v>
      </c>
    </row>
    <row r="85" spans="2:13" x14ac:dyDescent="0.35">
      <c r="B85">
        <f t="shared" si="7"/>
        <v>0</v>
      </c>
      <c r="C85">
        <f t="shared" si="8"/>
        <v>44656</v>
      </c>
      <c r="D85" s="46">
        <f t="shared" si="9"/>
        <v>111</v>
      </c>
      <c r="E85" s="32" t="str">
        <f>Táblázat1[[#This Row],[Mintavétel dátuma]]</f>
        <v>2022 04 05</v>
      </c>
      <c r="F85" t="e">
        <f>Táblázat1[[#This Row],[Lenti koncentráció (%)]]</f>
        <v>#VALUE!</v>
      </c>
      <c r="G85" t="e">
        <f t="shared" si="10"/>
        <v>#N/A</v>
      </c>
      <c r="H85" t="e">
        <f>IF(OR(Táblázat2[[#This Row],[Lenti fogyás2]]="",Táblázat2[[#This Row],[Lenti fogyás2]]="HIÁNYZIK"),NA(),Táblázat2[[#This Row],[Lenti fogyás2]])</f>
        <v>#N/A</v>
      </c>
      <c r="I85">
        <f t="shared" si="12"/>
        <v>1.62</v>
      </c>
      <c r="J85" t="e">
        <f>Táblázat1[[#This Row],[Fenti koncentráció (%)]]</f>
        <v>#VALUE!</v>
      </c>
      <c r="K85" t="e">
        <f t="shared" si="11"/>
        <v>#N/A</v>
      </c>
      <c r="L85" t="e">
        <f>IF(OR(Táblázat2[[#This Row],[Fenti fogyás]]="",Táblázat2[[#This Row],[Fenti fogyás]]="HIÁNYZIK"),NA(),Táblázat2[[#This Row],[Fenti fogyás]])</f>
        <v>#N/A</v>
      </c>
      <c r="M85">
        <f t="shared" si="13"/>
        <v>1.49</v>
      </c>
    </row>
    <row r="86" spans="2:13" x14ac:dyDescent="0.35">
      <c r="B86">
        <f t="shared" si="7"/>
        <v>44657</v>
      </c>
      <c r="C86">
        <f t="shared" si="8"/>
        <v>44657</v>
      </c>
      <c r="D86" s="46">
        <f t="shared" si="9"/>
        <v>46</v>
      </c>
      <c r="E86" s="32" t="str">
        <f>Táblázat1[[#This Row],[Mintavétel dátuma]]</f>
        <v>2022 04 06</v>
      </c>
      <c r="F86">
        <f>Táblázat1[[#This Row],[Lenti koncentráció (%)]]</f>
        <v>1.74</v>
      </c>
      <c r="G86">
        <f t="shared" si="10"/>
        <v>1.74</v>
      </c>
      <c r="H86">
        <f>IF(OR(Táblázat2[[#This Row],[Lenti fogyás2]]="",Táblázat2[[#This Row],[Lenti fogyás2]]="HIÁNYZIK"),NA(),Táblázat2[[#This Row],[Lenti fogyás2]])</f>
        <v>1.74</v>
      </c>
      <c r="I86">
        <f t="shared" si="12"/>
        <v>1.6233333333333333</v>
      </c>
      <c r="J86">
        <f>Táblázat1[[#This Row],[Fenti koncentráció (%)]]</f>
        <v>1.6</v>
      </c>
      <c r="K86">
        <f t="shared" si="11"/>
        <v>1.6</v>
      </c>
      <c r="L86">
        <f>IF(OR(Táblázat2[[#This Row],[Fenti fogyás]]="",Táblázat2[[#This Row],[Fenti fogyás]]="HIÁNYZIK"),NA(),Táblázat2[[#This Row],[Fenti fogyás]])</f>
        <v>1.6</v>
      </c>
      <c r="M86">
        <f t="shared" si="13"/>
        <v>1.4766666666666666</v>
      </c>
    </row>
    <row r="87" spans="2:13" x14ac:dyDescent="0.35">
      <c r="B87">
        <f t="shared" si="7"/>
        <v>0</v>
      </c>
      <c r="C87">
        <f t="shared" si="8"/>
        <v>44658</v>
      </c>
      <c r="D87" s="46">
        <f t="shared" si="9"/>
        <v>111</v>
      </c>
      <c r="E87" s="32" t="str">
        <f>Táblázat1[[#This Row],[Mintavétel dátuma]]</f>
        <v>2022 04 07</v>
      </c>
      <c r="F87" t="e">
        <f>Táblázat1[[#This Row],[Lenti koncentráció (%)]]</f>
        <v>#VALUE!</v>
      </c>
      <c r="G87" t="e">
        <f t="shared" si="10"/>
        <v>#N/A</v>
      </c>
      <c r="H87" t="e">
        <f>IF(OR(Táblázat2[[#This Row],[Lenti fogyás2]]="",Táblázat2[[#This Row],[Lenti fogyás2]]="HIÁNYZIK"),NA(),Táblázat2[[#This Row],[Lenti fogyás2]])</f>
        <v>#N/A</v>
      </c>
      <c r="I87">
        <f t="shared" si="12"/>
        <v>1.6120000000000001</v>
      </c>
      <c r="J87" t="e">
        <f>Táblázat1[[#This Row],[Fenti koncentráció (%)]]</f>
        <v>#VALUE!</v>
      </c>
      <c r="K87" t="e">
        <f t="shared" si="11"/>
        <v>#N/A</v>
      </c>
      <c r="L87" t="e">
        <f>IF(OR(Táblázat2[[#This Row],[Fenti fogyás]]="",Táblázat2[[#This Row],[Fenti fogyás]]="HIÁNYZIK"),NA(),Táblázat2[[#This Row],[Fenti fogyás]])</f>
        <v>#N/A</v>
      </c>
      <c r="M87">
        <f t="shared" si="13"/>
        <v>1.4440000000000002</v>
      </c>
    </row>
    <row r="88" spans="2:13" x14ac:dyDescent="0.35">
      <c r="B88">
        <f t="shared" si="7"/>
        <v>0</v>
      </c>
      <c r="C88">
        <f t="shared" si="8"/>
        <v>44659</v>
      </c>
      <c r="D88" s="46">
        <f t="shared" si="9"/>
        <v>111</v>
      </c>
      <c r="E88" s="32" t="str">
        <f>Táblázat1[[#This Row],[Mintavétel dátuma]]</f>
        <v>2022 04 08</v>
      </c>
      <c r="F88" t="e">
        <f>Táblázat1[[#This Row],[Lenti koncentráció (%)]]</f>
        <v>#VALUE!</v>
      </c>
      <c r="G88" t="e">
        <f t="shared" si="10"/>
        <v>#N/A</v>
      </c>
      <c r="H88" t="e">
        <f>IF(OR(Táblázat2[[#This Row],[Lenti fogyás2]]="",Táblázat2[[#This Row],[Lenti fogyás2]]="HIÁNYZIK"),NA(),Táblázat2[[#This Row],[Lenti fogyás2]])</f>
        <v>#N/A</v>
      </c>
      <c r="I88">
        <f t="shared" si="12"/>
        <v>1.58</v>
      </c>
      <c r="J88" t="e">
        <f>Táblázat1[[#This Row],[Fenti koncentráció (%)]]</f>
        <v>#VALUE!</v>
      </c>
      <c r="K88" t="e">
        <f t="shared" si="11"/>
        <v>#N/A</v>
      </c>
      <c r="L88" t="e">
        <f>IF(OR(Táblázat2[[#This Row],[Fenti fogyás]]="",Táblázat2[[#This Row],[Fenti fogyás]]="HIÁNYZIK"),NA(),Táblázat2[[#This Row],[Fenti fogyás]])</f>
        <v>#N/A</v>
      </c>
      <c r="M88">
        <f t="shared" si="13"/>
        <v>1.38</v>
      </c>
    </row>
    <row r="89" spans="2:13" x14ac:dyDescent="0.35">
      <c r="B89">
        <f t="shared" si="7"/>
        <v>0</v>
      </c>
      <c r="C89">
        <f t="shared" si="8"/>
        <v>44660</v>
      </c>
      <c r="D89" s="46">
        <f t="shared" si="9"/>
        <v>111</v>
      </c>
      <c r="E89" s="32" t="str">
        <f>Táblázat1[[#This Row],[Mintavétel dátuma]]</f>
        <v>2022 04 09</v>
      </c>
      <c r="F89" t="e">
        <f>Táblázat1[[#This Row],[Lenti koncentráció (%)]]</f>
        <v>#VALUE!</v>
      </c>
      <c r="G89" t="e">
        <f t="shared" si="10"/>
        <v>#N/A</v>
      </c>
      <c r="H89" t="e">
        <f>IF(OR(Táblázat2[[#This Row],[Lenti fogyás2]]="",Táblázat2[[#This Row],[Lenti fogyás2]]="HIÁNYZIK"),NA(),Táblázat2[[#This Row],[Lenti fogyás2]])</f>
        <v>#N/A</v>
      </c>
      <c r="I89">
        <f t="shared" si="12"/>
        <v>1.54</v>
      </c>
      <c r="J89" t="e">
        <f>Táblázat1[[#This Row],[Fenti koncentráció (%)]]</f>
        <v>#VALUE!</v>
      </c>
      <c r="K89" t="e">
        <f t="shared" si="11"/>
        <v>#N/A</v>
      </c>
      <c r="L89" t="e">
        <f>IF(OR(Táblázat2[[#This Row],[Fenti fogyás]]="",Táblázat2[[#This Row],[Fenti fogyás]]="HIÁNYZIK"),NA(),Táblázat2[[#This Row],[Fenti fogyás]])</f>
        <v>#N/A</v>
      </c>
      <c r="M89">
        <f t="shared" si="13"/>
        <v>1.2933333333333334</v>
      </c>
    </row>
    <row r="90" spans="2:13" x14ac:dyDescent="0.35">
      <c r="B90">
        <f t="shared" si="7"/>
        <v>44661</v>
      </c>
      <c r="C90">
        <f t="shared" si="8"/>
        <v>44661</v>
      </c>
      <c r="D90" s="46">
        <f t="shared" si="9"/>
        <v>45</v>
      </c>
      <c r="E90" s="32" t="str">
        <f>Táblázat1[[#This Row],[Mintavétel dátuma]]</f>
        <v>2022 04 10</v>
      </c>
      <c r="F90">
        <f>Táblázat1[[#This Row],[Lenti koncentráció (%)]]</f>
        <v>1.52</v>
      </c>
      <c r="G90">
        <f t="shared" si="10"/>
        <v>1.52</v>
      </c>
      <c r="H90">
        <f>IF(OR(Táblázat2[[#This Row],[Lenti fogyás2]]="",Táblázat2[[#This Row],[Lenti fogyás2]]="HIÁNYZIK"),NA(),Táblázat2[[#This Row],[Lenti fogyás2]])</f>
        <v>1.52</v>
      </c>
      <c r="I90">
        <f t="shared" si="12"/>
        <v>1.5333333333333332</v>
      </c>
      <c r="J90">
        <f>Táblázat1[[#This Row],[Fenti koncentráció (%)]]</f>
        <v>1.47</v>
      </c>
      <c r="K90">
        <f t="shared" si="11"/>
        <v>1.47</v>
      </c>
      <c r="L90">
        <f>IF(OR(Táblázat2[[#This Row],[Fenti fogyás]]="",Táblázat2[[#This Row],[Fenti fogyás]]="HIÁNYZIK"),NA(),Táblázat2[[#This Row],[Fenti fogyás]])</f>
        <v>1.47</v>
      </c>
      <c r="M90">
        <f t="shared" si="13"/>
        <v>1.3366666666666667</v>
      </c>
    </row>
    <row r="91" spans="2:13" x14ac:dyDescent="0.35">
      <c r="B91">
        <f t="shared" si="7"/>
        <v>0</v>
      </c>
      <c r="C91">
        <f t="shared" si="8"/>
        <v>44662</v>
      </c>
      <c r="D91" s="46">
        <f t="shared" si="9"/>
        <v>111</v>
      </c>
      <c r="E91" s="32" t="str">
        <f>Táblázat1[[#This Row],[Mintavétel dátuma]]</f>
        <v>2022 04 11</v>
      </c>
      <c r="F91" t="e">
        <f>Táblázat1[[#This Row],[Lenti koncentráció (%)]]</f>
        <v>#VALUE!</v>
      </c>
      <c r="G91" t="e">
        <f t="shared" si="10"/>
        <v>#N/A</v>
      </c>
      <c r="H91" t="e">
        <f>IF(OR(Táblázat2[[#This Row],[Lenti fogyás2]]="",Táblázat2[[#This Row],[Lenti fogyás2]]="HIÁNYZIK"),NA(),Táblázat2[[#This Row],[Lenti fogyás2]])</f>
        <v>#N/A</v>
      </c>
      <c r="I91">
        <f t="shared" si="12"/>
        <v>1.63</v>
      </c>
      <c r="J91" t="e">
        <f>Táblázat1[[#This Row],[Fenti koncentráció (%)]]</f>
        <v>#VALUE!</v>
      </c>
      <c r="K91" t="e">
        <f t="shared" si="11"/>
        <v>#N/A</v>
      </c>
      <c r="L91" t="e">
        <f>IF(OR(Táblázat2[[#This Row],[Fenti fogyás]]="",Táblázat2[[#This Row],[Fenti fogyás]]="HIÁNYZIK"),NA(),Táblázat2[[#This Row],[Fenti fogyás]])</f>
        <v>#N/A</v>
      </c>
      <c r="M91">
        <f t="shared" si="13"/>
        <v>1.5350000000000001</v>
      </c>
    </row>
    <row r="92" spans="2:13" x14ac:dyDescent="0.35">
      <c r="B92">
        <f t="shared" si="7"/>
        <v>44663</v>
      </c>
      <c r="C92">
        <f t="shared" si="8"/>
        <v>44663</v>
      </c>
      <c r="D92" s="46">
        <f t="shared" si="9"/>
        <v>44</v>
      </c>
      <c r="E92" s="32" t="str">
        <f>Táblázat1[[#This Row],[Mintavétel dátuma]]</f>
        <v>2022 04 12</v>
      </c>
      <c r="F92">
        <f>Táblázat1[[#This Row],[Lenti koncentráció (%)]]</f>
        <v>1.6100000000000003</v>
      </c>
      <c r="G92">
        <f t="shared" si="10"/>
        <v>1.6100000000000003</v>
      </c>
      <c r="H92">
        <f>IF(OR(Táblázat2[[#This Row],[Lenti fogyás2]]="",Táblázat2[[#This Row],[Lenti fogyás2]]="HIÁNYZIK"),NA(),Táblázat2[[#This Row],[Lenti fogyás2]])</f>
        <v>1.6100000000000003</v>
      </c>
      <c r="I92">
        <f t="shared" si="12"/>
        <v>1.6233333333333333</v>
      </c>
      <c r="J92">
        <f>Táblázat1[[#This Row],[Fenti koncentráció (%)]]</f>
        <v>1.51</v>
      </c>
      <c r="K92">
        <f t="shared" si="11"/>
        <v>1.51</v>
      </c>
      <c r="L92">
        <f>IF(OR(Táblázat2[[#This Row],[Fenti fogyás]]="",Táblázat2[[#This Row],[Fenti fogyás]]="HIÁNYZIK"),NA(),Táblázat2[[#This Row],[Fenti fogyás]])</f>
        <v>1.51</v>
      </c>
      <c r="M92">
        <f t="shared" si="13"/>
        <v>1.5266666666666666</v>
      </c>
    </row>
    <row r="93" spans="2:13" x14ac:dyDescent="0.35">
      <c r="B93">
        <f t="shared" si="7"/>
        <v>0</v>
      </c>
      <c r="C93">
        <f t="shared" si="8"/>
        <v>44663</v>
      </c>
      <c r="D93" s="46">
        <f t="shared" si="9"/>
        <v>111</v>
      </c>
      <c r="E93" s="32" t="str">
        <f>Táblázat1[[#This Row],[Mintavétel dátuma]]</f>
        <v>2022 04 12</v>
      </c>
      <c r="F93" t="e">
        <f>Táblázat1[[#This Row],[Lenti koncentráció (%)]]</f>
        <v>#VALUE!</v>
      </c>
      <c r="G93" t="e">
        <f t="shared" si="10"/>
        <v>#N/A</v>
      </c>
      <c r="H93" t="e">
        <f>IF(OR(Táblázat2[[#This Row],[Lenti fogyás2]]="",Táblázat2[[#This Row],[Lenti fogyás2]]="HIÁNYZIK"),NA(),Táblázat2[[#This Row],[Lenti fogyás2]])</f>
        <v>#N/A</v>
      </c>
      <c r="I93">
        <f t="shared" si="12"/>
        <v>1.5650000000000002</v>
      </c>
      <c r="J93" t="e">
        <f>Táblázat1[[#This Row],[Fenti koncentráció (%)]]</f>
        <v>#VALUE!</v>
      </c>
      <c r="K93" t="e">
        <f t="shared" si="11"/>
        <v>#N/A</v>
      </c>
      <c r="L93" t="e">
        <f>IF(OR(Táblázat2[[#This Row],[Fenti fogyás]]="",Táblázat2[[#This Row],[Fenti fogyás]]="HIÁNYZIK"),NA(),Táblázat2[[#This Row],[Fenti fogyás]])</f>
        <v>#N/A</v>
      </c>
      <c r="M93">
        <f t="shared" si="13"/>
        <v>1.49</v>
      </c>
    </row>
    <row r="94" spans="2:13" x14ac:dyDescent="0.35">
      <c r="B94">
        <f t="shared" si="7"/>
        <v>44664</v>
      </c>
      <c r="C94">
        <f t="shared" si="8"/>
        <v>44664</v>
      </c>
      <c r="D94" s="46">
        <f t="shared" si="9"/>
        <v>43</v>
      </c>
      <c r="E94" s="32" t="str">
        <f>Táblázat1[[#This Row],[Mintavétel dátuma]]</f>
        <v>2022 04 13</v>
      </c>
      <c r="F94">
        <f>Táblázat1[[#This Row],[Lenti koncentráció (%)]]</f>
        <v>1.5</v>
      </c>
      <c r="G94">
        <f t="shared" si="10"/>
        <v>1.5</v>
      </c>
      <c r="H94">
        <f>IF(OR(Táblázat2[[#This Row],[Lenti fogyás2]]="",Táblázat2[[#This Row],[Lenti fogyás2]]="HIÁNYZIK"),NA(),Táblázat2[[#This Row],[Lenti fogyás2]])</f>
        <v>1.5</v>
      </c>
      <c r="I94">
        <f t="shared" si="12"/>
        <v>1.5433333333333337</v>
      </c>
      <c r="J94">
        <f>Táblázat1[[#This Row],[Fenti koncentráció (%)]]</f>
        <v>1.52</v>
      </c>
      <c r="K94">
        <f t="shared" si="11"/>
        <v>1.52</v>
      </c>
      <c r="L94">
        <f>IF(OR(Táblázat2[[#This Row],[Fenti fogyás]]="",Táblázat2[[#This Row],[Fenti fogyás]]="HIÁNYZIK"),NA(),Táblázat2[[#This Row],[Fenti fogyás]])</f>
        <v>1.52</v>
      </c>
      <c r="M94">
        <f t="shared" si="13"/>
        <v>1.5</v>
      </c>
    </row>
    <row r="95" spans="2:13" x14ac:dyDescent="0.35">
      <c r="B95">
        <f t="shared" si="7"/>
        <v>44665</v>
      </c>
      <c r="C95">
        <f t="shared" si="8"/>
        <v>44665</v>
      </c>
      <c r="D95" s="46">
        <f t="shared" si="9"/>
        <v>42</v>
      </c>
      <c r="E95" s="32" t="str">
        <f>Táblázat1[[#This Row],[Mintavétel dátuma]]</f>
        <v>2022 04 14</v>
      </c>
      <c r="F95">
        <f>Táblázat1[[#This Row],[Lenti koncentráció (%)]]</f>
        <v>1.4800000000000002</v>
      </c>
      <c r="G95">
        <f t="shared" si="10"/>
        <v>1.4800000000000002</v>
      </c>
      <c r="H95">
        <f>IF(OR(Táblázat2[[#This Row],[Lenti fogyás2]]="",Táblázat2[[#This Row],[Lenti fogyás2]]="HIÁNYZIK"),NA(),Táblázat2[[#This Row],[Lenti fogyás2]])</f>
        <v>1.4800000000000002</v>
      </c>
      <c r="I95">
        <f t="shared" si="12"/>
        <v>1.5275000000000003</v>
      </c>
      <c r="J95">
        <f>Táblázat1[[#This Row],[Fenti koncentráció (%)]]</f>
        <v>1.58</v>
      </c>
      <c r="K95">
        <f t="shared" si="11"/>
        <v>1.58</v>
      </c>
      <c r="L95">
        <f>IF(OR(Táblázat2[[#This Row],[Fenti fogyás]]="",Táblázat2[[#This Row],[Fenti fogyás]]="HIÁNYZIK"),NA(),Táblázat2[[#This Row],[Fenti fogyás]])</f>
        <v>1.58</v>
      </c>
      <c r="M95">
        <f t="shared" si="13"/>
        <v>1.52</v>
      </c>
    </row>
    <row r="96" spans="2:13" x14ac:dyDescent="0.35">
      <c r="B96">
        <f t="shared" si="7"/>
        <v>44666</v>
      </c>
      <c r="C96">
        <f t="shared" si="8"/>
        <v>44666</v>
      </c>
      <c r="D96" s="46">
        <f t="shared" si="9"/>
        <v>41</v>
      </c>
      <c r="E96" s="32" t="str">
        <f>Táblázat1[[#This Row],[Mintavétel dátuma]]</f>
        <v>2022 04 15</v>
      </c>
      <c r="F96">
        <f>Táblázat1[[#This Row],[Lenti koncentráció (%)]]</f>
        <v>1.74</v>
      </c>
      <c r="G96">
        <f t="shared" si="10"/>
        <v>1.74</v>
      </c>
      <c r="H96">
        <f>IF(OR(Táblázat2[[#This Row],[Lenti fogyás2]]="",Táblázat2[[#This Row],[Lenti fogyás2]]="HIÁNYZIK"),NA(),Táblázat2[[#This Row],[Lenti fogyás2]])</f>
        <v>1.74</v>
      </c>
      <c r="I96">
        <f t="shared" si="12"/>
        <v>1.5700000000000003</v>
      </c>
      <c r="J96">
        <f>Táblázat1[[#This Row],[Fenti koncentráció (%)]]</f>
        <v>1.67</v>
      </c>
      <c r="K96">
        <f t="shared" si="11"/>
        <v>1.67</v>
      </c>
      <c r="L96">
        <f>IF(OR(Táblázat2[[#This Row],[Fenti fogyás]]="",Táblázat2[[#This Row],[Fenti fogyás]]="HIÁNYZIK"),NA(),Táblázat2[[#This Row],[Fenti fogyás]])</f>
        <v>1.67</v>
      </c>
      <c r="M96">
        <f t="shared" si="13"/>
        <v>1.55</v>
      </c>
    </row>
    <row r="97" spans="2:13" x14ac:dyDescent="0.35">
      <c r="B97">
        <f t="shared" si="7"/>
        <v>44667</v>
      </c>
      <c r="C97">
        <f t="shared" si="8"/>
        <v>44667</v>
      </c>
      <c r="D97" s="46">
        <f t="shared" si="9"/>
        <v>40</v>
      </c>
      <c r="E97" s="32" t="str">
        <f>Táblázat1[[#This Row],[Mintavétel dátuma]]</f>
        <v>2022 04 16</v>
      </c>
      <c r="F97">
        <f>Táblázat1[[#This Row],[Lenti koncentráció (%)]]</f>
        <v>1.7000000000000002</v>
      </c>
      <c r="G97">
        <f t="shared" si="10"/>
        <v>1.7000000000000002</v>
      </c>
      <c r="H97">
        <f>IF(OR(Táblázat2[[#This Row],[Lenti fogyás2]]="",Táblázat2[[#This Row],[Lenti fogyás2]]="HIÁNYZIK"),NA(),Táblázat2[[#This Row],[Lenti fogyás2]])</f>
        <v>1.7000000000000002</v>
      </c>
      <c r="I97">
        <f t="shared" si="12"/>
        <v>1.6060000000000003</v>
      </c>
      <c r="J97">
        <f>Táblázat1[[#This Row],[Fenti koncentráció (%)]]</f>
        <v>1.5</v>
      </c>
      <c r="K97">
        <f t="shared" si="11"/>
        <v>1.5</v>
      </c>
      <c r="L97">
        <f>IF(OR(Táblázat2[[#This Row],[Fenti fogyás]]="",Táblázat2[[#This Row],[Fenti fogyás]]="HIÁNYZIK"),NA(),Táblázat2[[#This Row],[Fenti fogyás]])</f>
        <v>1.5</v>
      </c>
      <c r="M97">
        <f t="shared" si="13"/>
        <v>1.556</v>
      </c>
    </row>
    <row r="98" spans="2:13" x14ac:dyDescent="0.35">
      <c r="B98">
        <f t="shared" si="7"/>
        <v>44668</v>
      </c>
      <c r="C98">
        <f t="shared" si="8"/>
        <v>44668</v>
      </c>
      <c r="D98" s="46">
        <f t="shared" si="9"/>
        <v>39</v>
      </c>
      <c r="E98" s="32" t="str">
        <f>Táblázat1[[#This Row],[Mintavétel dátuma]]</f>
        <v>2022 04 17</v>
      </c>
      <c r="F98">
        <f>Táblázat1[[#This Row],[Lenti koncentráció (%)]]</f>
        <v>1.64</v>
      </c>
      <c r="G98">
        <f t="shared" si="10"/>
        <v>1.64</v>
      </c>
      <c r="H98">
        <f>IF(OR(Táblázat2[[#This Row],[Lenti fogyás2]]="",Táblázat2[[#This Row],[Lenti fogyás2]]="HIÁNYZIK"),NA(),Táblázat2[[#This Row],[Lenti fogyás2]])</f>
        <v>1.64</v>
      </c>
      <c r="I98">
        <f t="shared" si="12"/>
        <v>1.611666666666667</v>
      </c>
      <c r="J98">
        <f>Táblázat1[[#This Row],[Fenti koncentráció (%)]]</f>
        <v>1.58</v>
      </c>
      <c r="K98">
        <f t="shared" si="11"/>
        <v>1.58</v>
      </c>
      <c r="L98">
        <f>IF(OR(Táblázat2[[#This Row],[Fenti fogyás]]="",Táblázat2[[#This Row],[Fenti fogyás]]="HIÁNYZIK"),NA(),Táblázat2[[#This Row],[Fenti fogyás]])</f>
        <v>1.58</v>
      </c>
      <c r="M98">
        <f t="shared" si="13"/>
        <v>1.5599999999999998</v>
      </c>
    </row>
    <row r="99" spans="2:13" x14ac:dyDescent="0.35">
      <c r="B99">
        <f t="shared" si="7"/>
        <v>44669</v>
      </c>
      <c r="C99">
        <f t="shared" si="8"/>
        <v>44669</v>
      </c>
      <c r="D99" s="46">
        <f t="shared" si="9"/>
        <v>38</v>
      </c>
      <c r="E99" s="32" t="str">
        <f>Táblázat1[[#This Row],[Mintavétel dátuma]]</f>
        <v>2022 04 18</v>
      </c>
      <c r="F99">
        <f>Táblázat1[[#This Row],[Lenti koncentráció (%)]]</f>
        <v>1.56</v>
      </c>
      <c r="G99">
        <f t="shared" si="10"/>
        <v>1.56</v>
      </c>
      <c r="H99">
        <f>IF(OR(Táblázat2[[#This Row],[Lenti fogyás2]]="",Táblázat2[[#This Row],[Lenti fogyás2]]="HIÁNYZIK"),NA(),Táblázat2[[#This Row],[Lenti fogyás2]])</f>
        <v>1.56</v>
      </c>
      <c r="I99">
        <f t="shared" si="12"/>
        <v>1.6033333333333335</v>
      </c>
      <c r="J99">
        <f>Táblázat1[[#This Row],[Fenti koncentráció (%)]]</f>
        <v>1.4800000000000002</v>
      </c>
      <c r="K99">
        <f t="shared" si="11"/>
        <v>1.4800000000000002</v>
      </c>
      <c r="L99">
        <f>IF(OR(Táblázat2[[#This Row],[Fenti fogyás]]="",Táblázat2[[#This Row],[Fenti fogyás]]="HIÁNYZIK"),NA(),Táblázat2[[#This Row],[Fenti fogyás]])</f>
        <v>1.4800000000000002</v>
      </c>
      <c r="M99">
        <f t="shared" si="13"/>
        <v>1.5549999999999999</v>
      </c>
    </row>
    <row r="100" spans="2:13" x14ac:dyDescent="0.35">
      <c r="B100">
        <f t="shared" si="7"/>
        <v>44670</v>
      </c>
      <c r="C100">
        <f t="shared" si="8"/>
        <v>44670</v>
      </c>
      <c r="D100" s="46">
        <f t="shared" si="9"/>
        <v>37</v>
      </c>
      <c r="E100" s="32" t="str">
        <f>Táblázat1[[#This Row],[Mintavétel dátuma]]</f>
        <v>2022 04 19</v>
      </c>
      <c r="F100">
        <f>Táblázat1[[#This Row],[Lenti koncentráció (%)]]</f>
        <v>1.6600000000000001</v>
      </c>
      <c r="G100">
        <f t="shared" ref="G100:G122" si="14">IFERROR(F100,NA())</f>
        <v>1.6600000000000001</v>
      </c>
      <c r="H100">
        <f>IF(OR(Táblázat2[[#This Row],[Lenti fogyás2]]="",Táblázat2[[#This Row],[Lenti fogyás2]]="HIÁNYZIK"),NA(),Táblázat2[[#This Row],[Lenti fogyás2]])</f>
        <v>1.6600000000000001</v>
      </c>
      <c r="I100">
        <f t="shared" si="12"/>
        <v>1.6114285714285717</v>
      </c>
      <c r="J100">
        <f>Táblázat1[[#This Row],[Fenti koncentráció (%)]]</f>
        <v>2</v>
      </c>
      <c r="K100">
        <f t="shared" ref="K100:K122" si="15">IFERROR(J100,NA())</f>
        <v>2</v>
      </c>
      <c r="L100">
        <f>IF(OR(Táblázat2[[#This Row],[Fenti fogyás]]="",Táblázat2[[#This Row],[Fenti fogyás]]="HIÁNYZIK"),NA(),Táblázat2[[#This Row],[Fenti fogyás]])</f>
        <v>2</v>
      </c>
      <c r="M100">
        <f t="shared" si="13"/>
        <v>1.6185714285714285</v>
      </c>
    </row>
    <row r="101" spans="2:13" x14ac:dyDescent="0.35">
      <c r="B101">
        <f t="shared" si="7"/>
        <v>44671</v>
      </c>
      <c r="C101">
        <f t="shared" si="8"/>
        <v>44671</v>
      </c>
      <c r="D101" s="46">
        <f t="shared" si="9"/>
        <v>36</v>
      </c>
      <c r="E101" s="32" t="str">
        <f>Táblázat1[[#This Row],[Mintavétel dátuma]]</f>
        <v>2022 04 20</v>
      </c>
      <c r="F101">
        <f>Táblázat1[[#This Row],[Lenti koncentráció (%)]]</f>
        <v>1.6</v>
      </c>
      <c r="G101">
        <f t="shared" si="14"/>
        <v>1.6</v>
      </c>
      <c r="H101">
        <f>IF(OR(Táblázat2[[#This Row],[Lenti fogyás2]]="",Táblázat2[[#This Row],[Lenti fogyás2]]="HIÁNYZIK"),NA(),Táblázat2[[#This Row],[Lenti fogyás2]])</f>
        <v>1.6</v>
      </c>
      <c r="I101">
        <f t="shared" si="12"/>
        <v>1.6257142857142857</v>
      </c>
      <c r="J101">
        <f>Táblázat1[[#This Row],[Fenti koncentráció (%)]]</f>
        <v>1.6600000000000001</v>
      </c>
      <c r="K101">
        <f t="shared" si="15"/>
        <v>1.6600000000000001</v>
      </c>
      <c r="L101">
        <f>IF(OR(Táblázat2[[#This Row],[Fenti fogyás]]="",Táblázat2[[#This Row],[Fenti fogyás]]="HIÁNYZIK"),NA(),Táblázat2[[#This Row],[Fenti fogyás]])</f>
        <v>1.6600000000000001</v>
      </c>
      <c r="M101">
        <f t="shared" si="13"/>
        <v>1.6385714285714286</v>
      </c>
    </row>
    <row r="102" spans="2:13" x14ac:dyDescent="0.35">
      <c r="B102">
        <f t="shared" si="7"/>
        <v>0</v>
      </c>
      <c r="C102">
        <f t="shared" si="8"/>
        <v>44672</v>
      </c>
      <c r="D102" s="46">
        <f t="shared" si="9"/>
        <v>111</v>
      </c>
      <c r="E102" s="32" t="str">
        <f>Táblázat1[[#This Row],[Mintavétel dátuma]]</f>
        <v>2022 04 21</v>
      </c>
      <c r="F102" t="e">
        <f>Táblázat1[[#This Row],[Lenti koncentráció (%)]]</f>
        <v>#VALUE!</v>
      </c>
      <c r="G102" t="e">
        <f t="shared" si="14"/>
        <v>#N/A</v>
      </c>
      <c r="H102" t="e">
        <f>IF(OR(Táblázat2[[#This Row],[Lenti fogyás2]]="",Táblázat2[[#This Row],[Lenti fogyás2]]="HIÁNYZIK"),NA(),Táblázat2[[#This Row],[Lenti fogyás2]])</f>
        <v>#N/A</v>
      </c>
      <c r="I102">
        <f t="shared" si="12"/>
        <v>1.6500000000000001</v>
      </c>
      <c r="J102" t="e">
        <f>Táblázat1[[#This Row],[Fenti koncentráció (%)]]</f>
        <v>#VALUE!</v>
      </c>
      <c r="K102" t="e">
        <f t="shared" si="15"/>
        <v>#N/A</v>
      </c>
      <c r="L102" t="e">
        <f>IF(OR(Táblázat2[[#This Row],[Fenti fogyás]]="",Táblázat2[[#This Row],[Fenti fogyás]]="HIÁNYZIK"),NA(),Táblázat2[[#This Row],[Fenti fogyás]])</f>
        <v>#N/A</v>
      </c>
      <c r="M102">
        <f t="shared" si="13"/>
        <v>1.6483333333333334</v>
      </c>
    </row>
    <row r="103" spans="2:13" x14ac:dyDescent="0.35">
      <c r="B103">
        <f t="shared" si="7"/>
        <v>44673</v>
      </c>
      <c r="C103">
        <f t="shared" si="8"/>
        <v>44673</v>
      </c>
      <c r="D103" s="46">
        <f t="shared" si="9"/>
        <v>35</v>
      </c>
      <c r="E103" s="32" t="str">
        <f>Táblázat1[[#This Row],[Mintavétel dátuma]]</f>
        <v>2022 04 22</v>
      </c>
      <c r="F103">
        <f>Táblázat1[[#This Row],[Lenti koncentráció (%)]]</f>
        <v>1.6800000000000002</v>
      </c>
      <c r="G103">
        <f t="shared" si="14"/>
        <v>1.6800000000000002</v>
      </c>
      <c r="H103">
        <f>IF(OR(Táblázat2[[#This Row],[Lenti fogyás2]]="",Táblázat2[[#This Row],[Lenti fogyás2]]="HIÁNYZIK"),NA(),Táblázat2[[#This Row],[Lenti fogyás2]])</f>
        <v>1.6800000000000002</v>
      </c>
      <c r="I103">
        <f t="shared" si="12"/>
        <v>1.64</v>
      </c>
      <c r="J103">
        <f>Táblázat1[[#This Row],[Fenti koncentráció (%)]]</f>
        <v>1.62</v>
      </c>
      <c r="K103">
        <f t="shared" si="15"/>
        <v>1.62</v>
      </c>
      <c r="L103">
        <f>IF(OR(Táblázat2[[#This Row],[Fenti fogyás]]="",Táblázat2[[#This Row],[Fenti fogyás]]="HIÁNYZIK"),NA(),Táblázat2[[#This Row],[Fenti fogyás]])</f>
        <v>1.62</v>
      </c>
      <c r="M103">
        <f t="shared" si="13"/>
        <v>1.64</v>
      </c>
    </row>
    <row r="104" spans="2:13" x14ac:dyDescent="0.35">
      <c r="B104">
        <f t="shared" si="7"/>
        <v>0</v>
      </c>
      <c r="C104">
        <f t="shared" si="8"/>
        <v>44674</v>
      </c>
      <c r="D104" s="46">
        <f t="shared" si="9"/>
        <v>111</v>
      </c>
      <c r="E104" s="32" t="str">
        <f>Táblázat1[[#This Row],[Mintavétel dátuma]]</f>
        <v>2022 04 23</v>
      </c>
      <c r="F104" t="e">
        <f>Táblázat1[[#This Row],[Lenti koncentráció (%)]]</f>
        <v>#VALUE!</v>
      </c>
      <c r="G104" t="e">
        <f t="shared" si="14"/>
        <v>#N/A</v>
      </c>
      <c r="H104" t="e">
        <f>IF(OR(Táblázat2[[#This Row],[Lenti fogyás2]]="",Táblázat2[[#This Row],[Lenti fogyás2]]="HIÁNYZIK"),NA(),Táblázat2[[#This Row],[Lenti fogyás2]])</f>
        <v>#N/A</v>
      </c>
      <c r="I104">
        <f t="shared" si="12"/>
        <v>1.6280000000000001</v>
      </c>
      <c r="J104" t="e">
        <f>Táblázat1[[#This Row],[Fenti koncentráció (%)]]</f>
        <v>#VALUE!</v>
      </c>
      <c r="K104" t="e">
        <f t="shared" si="15"/>
        <v>#N/A</v>
      </c>
      <c r="L104" t="e">
        <f>IF(OR(Táblázat2[[#This Row],[Fenti fogyás]]="",Táblázat2[[#This Row],[Fenti fogyás]]="HIÁNYZIK"),NA(),Táblázat2[[#This Row],[Fenti fogyás]])</f>
        <v>#N/A</v>
      </c>
      <c r="M104">
        <f t="shared" si="13"/>
        <v>1.6679999999999999</v>
      </c>
    </row>
    <row r="105" spans="2:13" x14ac:dyDescent="0.35">
      <c r="B105">
        <f t="shared" si="7"/>
        <v>44675</v>
      </c>
      <c r="C105">
        <f t="shared" si="8"/>
        <v>44675</v>
      </c>
      <c r="D105" s="46">
        <f t="shared" si="9"/>
        <v>34</v>
      </c>
      <c r="E105" s="32" t="str">
        <f>Táblázat1[[#This Row],[Mintavétel dátuma]]</f>
        <v>2022 04 24</v>
      </c>
      <c r="F105">
        <f>Táblázat1[[#This Row],[Lenti koncentráció (%)]]</f>
        <v>1.7000000000000002</v>
      </c>
      <c r="G105">
        <f t="shared" si="14"/>
        <v>1.7000000000000002</v>
      </c>
      <c r="H105">
        <f>IF(OR(Táblázat2[[#This Row],[Lenti fogyás2]]="",Táblázat2[[#This Row],[Lenti fogyás2]]="HIÁNYZIK"),NA(),Táblázat2[[#This Row],[Lenti fogyás2]])</f>
        <v>1.7000000000000002</v>
      </c>
      <c r="I105">
        <f t="shared" si="12"/>
        <v>1.64</v>
      </c>
      <c r="J105">
        <f>Táblázat1[[#This Row],[Fenti koncentráció (%)]]</f>
        <v>1.6800000000000002</v>
      </c>
      <c r="K105">
        <f t="shared" si="15"/>
        <v>1.6800000000000002</v>
      </c>
      <c r="L105">
        <f>IF(OR(Táblázat2[[#This Row],[Fenti fogyás]]="",Táblázat2[[#This Row],[Fenti fogyás]]="HIÁNYZIK"),NA(),Táblázat2[[#This Row],[Fenti fogyás]])</f>
        <v>1.6800000000000002</v>
      </c>
      <c r="M105">
        <f t="shared" si="13"/>
        <v>1.6880000000000002</v>
      </c>
    </row>
    <row r="106" spans="2:13" x14ac:dyDescent="0.35">
      <c r="B106">
        <f t="shared" si="7"/>
        <v>44676</v>
      </c>
      <c r="C106">
        <f t="shared" si="8"/>
        <v>44676</v>
      </c>
      <c r="D106" s="46">
        <f t="shared" si="9"/>
        <v>33</v>
      </c>
      <c r="E106" s="32" t="str">
        <f>Táblázat1[[#This Row],[Mintavétel dátuma]]</f>
        <v>2022 04 25</v>
      </c>
      <c r="F106">
        <f>Táblázat1[[#This Row],[Lenti koncentráció (%)]]</f>
        <v>1.72</v>
      </c>
      <c r="G106">
        <f t="shared" si="14"/>
        <v>1.72</v>
      </c>
      <c r="H106">
        <f>IF(OR(Táblázat2[[#This Row],[Lenti fogyás2]]="",Táblázat2[[#This Row],[Lenti fogyás2]]="HIÁNYZIK"),NA(),Táblázat2[[#This Row],[Lenti fogyás2]])</f>
        <v>1.72</v>
      </c>
      <c r="I106">
        <f t="shared" si="12"/>
        <v>1.6720000000000002</v>
      </c>
      <c r="J106">
        <f>Táblázat1[[#This Row],[Fenti koncentráció (%)]]</f>
        <v>1.6300000000000001</v>
      </c>
      <c r="K106">
        <f t="shared" si="15"/>
        <v>1.6300000000000001</v>
      </c>
      <c r="L106">
        <f>IF(OR(Táblázat2[[#This Row],[Fenti fogyás]]="",Táblázat2[[#This Row],[Fenti fogyás]]="HIÁNYZIK"),NA(),Táblázat2[[#This Row],[Fenti fogyás]])</f>
        <v>1.6300000000000001</v>
      </c>
      <c r="M106">
        <f t="shared" si="13"/>
        <v>1.7180000000000004</v>
      </c>
    </row>
    <row r="107" spans="2:13" x14ac:dyDescent="0.35">
      <c r="B107">
        <f t="shared" si="7"/>
        <v>44677</v>
      </c>
      <c r="C107">
        <f t="shared" si="8"/>
        <v>44677</v>
      </c>
      <c r="D107" s="46">
        <f t="shared" si="9"/>
        <v>32</v>
      </c>
      <c r="E107" s="32" t="str">
        <f>Táblázat1[[#This Row],[Mintavétel dátuma]]</f>
        <v>2022 04 26</v>
      </c>
      <c r="F107">
        <f>Táblázat1[[#This Row],[Lenti koncentráció (%)]]</f>
        <v>1.69</v>
      </c>
      <c r="G107">
        <f t="shared" si="14"/>
        <v>1.69</v>
      </c>
      <c r="H107">
        <f>IF(OR(Táblázat2[[#This Row],[Lenti fogyás2]]="",Táblázat2[[#This Row],[Lenti fogyás2]]="HIÁNYZIK"),NA(),Táblázat2[[#This Row],[Lenti fogyás2]])</f>
        <v>1.69</v>
      </c>
      <c r="I107">
        <f t="shared" si="12"/>
        <v>1.6780000000000002</v>
      </c>
      <c r="J107">
        <f>Táblázat1[[#This Row],[Fenti koncentráció (%)]]</f>
        <v>1.64</v>
      </c>
      <c r="K107">
        <f t="shared" si="15"/>
        <v>1.64</v>
      </c>
      <c r="L107">
        <f>IF(OR(Táblázat2[[#This Row],[Fenti fogyás]]="",Táblázat2[[#This Row],[Fenti fogyás]]="HIÁNYZIK"),NA(),Táblázat2[[#This Row],[Fenti fogyás]])</f>
        <v>1.64</v>
      </c>
      <c r="M107">
        <f t="shared" si="13"/>
        <v>1.6460000000000001</v>
      </c>
    </row>
    <row r="108" spans="2:13" x14ac:dyDescent="0.35">
      <c r="B108">
        <f t="shared" si="7"/>
        <v>44678</v>
      </c>
      <c r="C108">
        <f t="shared" si="8"/>
        <v>44678</v>
      </c>
      <c r="D108" s="46">
        <f t="shared" si="9"/>
        <v>31</v>
      </c>
      <c r="E108" s="32" t="str">
        <f>Táblázat1[[#This Row],[Mintavétel dátuma]]</f>
        <v>2022 04 27</v>
      </c>
      <c r="F108">
        <f>Táblázat1[[#This Row],[Lenti koncentráció (%)]]</f>
        <v>1.6</v>
      </c>
      <c r="G108">
        <f t="shared" si="14"/>
        <v>1.6</v>
      </c>
      <c r="H108">
        <f>IF(OR(Táblázat2[[#This Row],[Lenti fogyás2]]="",Táblázat2[[#This Row],[Lenti fogyás2]]="HIÁNYZIK"),NA(),Táblázat2[[#This Row],[Lenti fogyás2]])</f>
        <v>1.6</v>
      </c>
      <c r="I108">
        <f t="shared" si="12"/>
        <v>1.6780000000000002</v>
      </c>
      <c r="J108">
        <f>Táblázat1[[#This Row],[Fenti koncentráció (%)]]</f>
        <v>1.62</v>
      </c>
      <c r="K108">
        <f t="shared" si="15"/>
        <v>1.62</v>
      </c>
      <c r="L108">
        <f>IF(OR(Táblázat2[[#This Row],[Fenti fogyás]]="",Táblázat2[[#This Row],[Fenti fogyás]]="HIÁNYZIK"),NA(),Táblázat2[[#This Row],[Fenti fogyás]])</f>
        <v>1.62</v>
      </c>
      <c r="M108">
        <f t="shared" si="13"/>
        <v>1.6380000000000003</v>
      </c>
    </row>
    <row r="109" spans="2:13" x14ac:dyDescent="0.35">
      <c r="B109">
        <f t="shared" si="7"/>
        <v>0</v>
      </c>
      <c r="C109">
        <f t="shared" si="8"/>
        <v>44679</v>
      </c>
      <c r="D109" s="46">
        <f t="shared" si="9"/>
        <v>111</v>
      </c>
      <c r="E109" s="32" t="str">
        <f>Táblázat1[[#This Row],[Mintavétel dátuma]]</f>
        <v>2022 04 28</v>
      </c>
      <c r="F109" t="e">
        <f>Táblázat1[[#This Row],[Lenti koncentráció (%)]]</f>
        <v>#VALUE!</v>
      </c>
      <c r="G109" t="e">
        <f t="shared" si="14"/>
        <v>#N/A</v>
      </c>
      <c r="H109" t="e">
        <f>IF(OR(Táblázat2[[#This Row],[Lenti fogyás2]]="",Táblázat2[[#This Row],[Lenti fogyás2]]="HIÁNYZIK"),NA(),Táblázat2[[#This Row],[Lenti fogyás2]])</f>
        <v>#N/A</v>
      </c>
      <c r="I109">
        <f t="shared" si="12"/>
        <v>1.6780000000000002</v>
      </c>
      <c r="J109" t="e">
        <f>Táblázat1[[#This Row],[Fenti koncentráció (%)]]</f>
        <v>#VALUE!</v>
      </c>
      <c r="K109" t="e">
        <f t="shared" si="15"/>
        <v>#N/A</v>
      </c>
      <c r="L109" t="e">
        <f>IF(OR(Táblázat2[[#This Row],[Fenti fogyás]]="",Táblázat2[[#This Row],[Fenti fogyás]]="HIÁNYZIK"),NA(),Táblázat2[[#This Row],[Fenti fogyás]])</f>
        <v>#N/A</v>
      </c>
      <c r="M109">
        <f t="shared" si="13"/>
        <v>1.6380000000000003</v>
      </c>
    </row>
    <row r="110" spans="2:13" x14ac:dyDescent="0.35">
      <c r="B110">
        <f t="shared" si="7"/>
        <v>44680</v>
      </c>
      <c r="C110">
        <f t="shared" si="8"/>
        <v>44680</v>
      </c>
      <c r="D110" s="46">
        <f t="shared" si="9"/>
        <v>30</v>
      </c>
      <c r="E110" s="32" t="str">
        <f>Táblázat1[[#This Row],[Mintavétel dátuma]]</f>
        <v>2022 04 29</v>
      </c>
      <c r="F110">
        <f>Táblázat1[[#This Row],[Lenti koncentráció (%)]]</f>
        <v>1.7000000000000002</v>
      </c>
      <c r="G110">
        <f t="shared" si="14"/>
        <v>1.7000000000000002</v>
      </c>
      <c r="H110">
        <f>IF(OR(Táblázat2[[#This Row],[Lenti fogyás2]]="",Táblázat2[[#This Row],[Lenti fogyás2]]="HIÁNYZIK"),NA(),Táblázat2[[#This Row],[Lenti fogyás2]])</f>
        <v>1.7000000000000002</v>
      </c>
      <c r="I110">
        <f t="shared" si="12"/>
        <v>1.6819999999999999</v>
      </c>
      <c r="J110">
        <f>Táblázat1[[#This Row],[Fenti koncentráció (%)]]</f>
        <v>1.7000000000000002</v>
      </c>
      <c r="K110">
        <f t="shared" si="15"/>
        <v>1.7000000000000002</v>
      </c>
      <c r="L110">
        <f>IF(OR(Táblázat2[[#This Row],[Fenti fogyás]]="",Táblázat2[[#This Row],[Fenti fogyás]]="HIÁNYZIK"),NA(),Táblázat2[[#This Row],[Fenti fogyás]])</f>
        <v>1.7000000000000002</v>
      </c>
      <c r="M110">
        <f t="shared" si="13"/>
        <v>1.6539999999999999</v>
      </c>
    </row>
    <row r="111" spans="2:13" x14ac:dyDescent="0.35">
      <c r="B111">
        <f t="shared" si="7"/>
        <v>44681</v>
      </c>
      <c r="C111">
        <f t="shared" si="8"/>
        <v>44681</v>
      </c>
      <c r="D111" s="46">
        <f t="shared" si="9"/>
        <v>29</v>
      </c>
      <c r="E111" s="32" t="str">
        <f>Táblázat1[[#This Row],[Mintavétel dátuma]]</f>
        <v>2022 04 30</v>
      </c>
      <c r="F111">
        <f>Táblázat1[[#This Row],[Lenti koncentráció (%)]]</f>
        <v>1.6500000000000001</v>
      </c>
      <c r="G111">
        <f t="shared" si="14"/>
        <v>1.6500000000000001</v>
      </c>
      <c r="H111">
        <f>IF(OR(Táblázat2[[#This Row],[Lenti fogyás2]]="",Táblázat2[[#This Row],[Lenti fogyás2]]="HIÁNYZIK"),NA(),Táblázat2[[#This Row],[Lenti fogyás2]])</f>
        <v>1.6500000000000001</v>
      </c>
      <c r="I111">
        <f t="shared" si="12"/>
        <v>1.6766666666666667</v>
      </c>
      <c r="J111">
        <f>Táblázat1[[#This Row],[Fenti koncentráció (%)]]</f>
        <v>1.74</v>
      </c>
      <c r="K111">
        <f t="shared" si="15"/>
        <v>1.74</v>
      </c>
      <c r="L111">
        <f>IF(OR(Táblázat2[[#This Row],[Fenti fogyás]]="",Táblázat2[[#This Row],[Fenti fogyás]]="HIÁNYZIK"),NA(),Táblázat2[[#This Row],[Fenti fogyás]])</f>
        <v>1.74</v>
      </c>
      <c r="M111">
        <f t="shared" si="13"/>
        <v>1.6683333333333332</v>
      </c>
    </row>
    <row r="112" spans="2:13" x14ac:dyDescent="0.35">
      <c r="B112">
        <f t="shared" si="7"/>
        <v>44682</v>
      </c>
      <c r="C112">
        <f t="shared" si="8"/>
        <v>44682</v>
      </c>
      <c r="D112" s="46">
        <f t="shared" si="9"/>
        <v>28</v>
      </c>
      <c r="E112" s="32" t="str">
        <f>Táblázat1[[#This Row],[Mintavétel dátuma]]</f>
        <v>2022 05 01</v>
      </c>
      <c r="F112">
        <f>Táblázat1[[#This Row],[Lenti koncentráció (%)]]</f>
        <v>1.6</v>
      </c>
      <c r="G112">
        <f t="shared" si="14"/>
        <v>1.6</v>
      </c>
      <c r="H112">
        <f>IF(OR(Táblázat2[[#This Row],[Lenti fogyás2]]="",Táblázat2[[#This Row],[Lenti fogyás2]]="HIÁNYZIK"),NA(),Táblázat2[[#This Row],[Lenti fogyás2]])</f>
        <v>1.6</v>
      </c>
      <c r="I112">
        <f t="shared" si="12"/>
        <v>1.66</v>
      </c>
      <c r="J112">
        <f>Táblázat1[[#This Row],[Fenti koncentráció (%)]]</f>
        <v>1.6600000000000001</v>
      </c>
      <c r="K112">
        <f t="shared" si="15"/>
        <v>1.6600000000000001</v>
      </c>
      <c r="L112">
        <f>IF(OR(Táblázat2[[#This Row],[Fenti fogyás]]="",Táblázat2[[#This Row],[Fenti fogyás]]="HIÁNYZIK"),NA(),Táblázat2[[#This Row],[Fenti fogyás]])</f>
        <v>1.6600000000000001</v>
      </c>
      <c r="M112">
        <f t="shared" si="13"/>
        <v>1.665</v>
      </c>
    </row>
    <row r="113" spans="2:13" x14ac:dyDescent="0.35">
      <c r="B113">
        <f t="shared" si="7"/>
        <v>0</v>
      </c>
      <c r="C113">
        <f t="shared" si="8"/>
        <v>44683</v>
      </c>
      <c r="D113" s="46">
        <f t="shared" si="9"/>
        <v>111</v>
      </c>
      <c r="E113" s="32" t="str">
        <f>Táblázat1[[#This Row],[Mintavétel dátuma]]</f>
        <v>2022 05 02</v>
      </c>
      <c r="F113" t="e">
        <f>Táblázat1[[#This Row],[Lenti koncentráció (%)]]</f>
        <v>#VALUE!</v>
      </c>
      <c r="G113" t="e">
        <f t="shared" si="14"/>
        <v>#N/A</v>
      </c>
      <c r="H113" t="e">
        <f>IF(OR(Táblázat2[[#This Row],[Lenti fogyás2]]="",Táblázat2[[#This Row],[Lenti fogyás2]]="HIÁNYZIK"),NA(),Táblázat2[[#This Row],[Lenti fogyás2]])</f>
        <v>#N/A</v>
      </c>
      <c r="I113">
        <f t="shared" si="12"/>
        <v>1.6480000000000001</v>
      </c>
      <c r="J113" t="e">
        <f>Táblázat1[[#This Row],[Fenti koncentráció (%)]]</f>
        <v>#VALUE!</v>
      </c>
      <c r="K113" t="e">
        <f t="shared" si="15"/>
        <v>#N/A</v>
      </c>
      <c r="L113" t="e">
        <f>IF(OR(Táblázat2[[#This Row],[Fenti fogyás]]="",Táblázat2[[#This Row],[Fenti fogyás]]="HIÁNYZIK"),NA(),Táblázat2[[#This Row],[Fenti fogyás]])</f>
        <v>#N/A</v>
      </c>
      <c r="M113">
        <f t="shared" si="13"/>
        <v>1.6719999999999999</v>
      </c>
    </row>
    <row r="114" spans="2:13" x14ac:dyDescent="0.35">
      <c r="B114">
        <f t="shared" si="7"/>
        <v>44684</v>
      </c>
      <c r="C114">
        <f t="shared" si="8"/>
        <v>44684</v>
      </c>
      <c r="D114" s="46">
        <f t="shared" si="9"/>
        <v>27</v>
      </c>
      <c r="E114" s="32" t="str">
        <f>Táblázat1[[#This Row],[Mintavétel dátuma]]</f>
        <v>2022 05 03</v>
      </c>
      <c r="F114">
        <f>Táblázat1[[#This Row],[Lenti koncentráció (%)]]</f>
        <v>1.64</v>
      </c>
      <c r="G114">
        <f t="shared" si="14"/>
        <v>1.64</v>
      </c>
      <c r="H114">
        <f>IF(OR(Táblázat2[[#This Row],[Lenti fogyás2]]="",Táblázat2[[#This Row],[Lenti fogyás2]]="HIÁNYZIK"),NA(),Táblázat2[[#This Row],[Lenti fogyás2]])</f>
        <v>1.64</v>
      </c>
      <c r="I114">
        <f t="shared" si="12"/>
        <v>1.6380000000000003</v>
      </c>
      <c r="J114">
        <f>Táblázat1[[#This Row],[Fenti koncentráció (%)]]</f>
        <v>1.62</v>
      </c>
      <c r="K114">
        <f t="shared" si="15"/>
        <v>1.62</v>
      </c>
      <c r="L114">
        <f>IF(OR(Táblázat2[[#This Row],[Fenti fogyás]]="",Táblázat2[[#This Row],[Fenti fogyás]]="HIÁNYZIK"),NA(),Táblázat2[[#This Row],[Fenti fogyás]])</f>
        <v>1.62</v>
      </c>
      <c r="M114">
        <f t="shared" si="13"/>
        <v>1.6679999999999999</v>
      </c>
    </row>
    <row r="115" spans="2:13" x14ac:dyDescent="0.35">
      <c r="B115">
        <f t="shared" si="7"/>
        <v>0</v>
      </c>
      <c r="C115">
        <f t="shared" si="8"/>
        <v>44685</v>
      </c>
      <c r="D115" s="46">
        <f t="shared" si="9"/>
        <v>111</v>
      </c>
      <c r="E115" s="32" t="str">
        <f>Táblázat1[[#This Row],[Mintavétel dátuma]]</f>
        <v>2022 05 04</v>
      </c>
      <c r="F115" t="e">
        <f>Táblázat1[[#This Row],[Lenti koncentráció (%)]]</f>
        <v>#VALUE!</v>
      </c>
      <c r="G115" t="e">
        <f t="shared" si="14"/>
        <v>#N/A</v>
      </c>
      <c r="H115" t="e">
        <f>IF(OR(Táblázat2[[#This Row],[Lenti fogyás2]]="",Táblázat2[[#This Row],[Lenti fogyás2]]="HIÁNYZIK"),NA(),Táblázat2[[#This Row],[Lenti fogyás2]])</f>
        <v>#N/A</v>
      </c>
      <c r="I115">
        <f t="shared" si="12"/>
        <v>1.6475000000000002</v>
      </c>
      <c r="J115" t="e">
        <f>Táblázat1[[#This Row],[Fenti koncentráció (%)]]</f>
        <v>#VALUE!</v>
      </c>
      <c r="K115" t="e">
        <f t="shared" si="15"/>
        <v>#N/A</v>
      </c>
      <c r="L115" t="e">
        <f>IF(OR(Táblázat2[[#This Row],[Fenti fogyás]]="",Táblázat2[[#This Row],[Fenti fogyás]]="HIÁNYZIK"),NA(),Táblázat2[[#This Row],[Fenti fogyás]])</f>
        <v>#N/A</v>
      </c>
      <c r="M115">
        <f t="shared" si="13"/>
        <v>1.6800000000000002</v>
      </c>
    </row>
    <row r="116" spans="2:13" x14ac:dyDescent="0.35">
      <c r="B116">
        <f t="shared" si="7"/>
        <v>44686</v>
      </c>
      <c r="C116">
        <f t="shared" si="8"/>
        <v>44686</v>
      </c>
      <c r="D116" s="46">
        <f t="shared" si="9"/>
        <v>26</v>
      </c>
      <c r="E116" s="32" t="str">
        <f>Táblázat1[[#This Row],[Mintavétel dátuma]]</f>
        <v>2022 05 05</v>
      </c>
      <c r="F116">
        <f>Táblázat1[[#This Row],[Lenti koncentráció (%)]]</f>
        <v>1.6800000000000002</v>
      </c>
      <c r="G116">
        <f t="shared" si="14"/>
        <v>1.6800000000000002</v>
      </c>
      <c r="H116">
        <f>IF(OR(Táblázat2[[#This Row],[Lenti fogyás2]]="",Táblázat2[[#This Row],[Lenti fogyás2]]="HIÁNYZIK"),NA(),Táblázat2[[#This Row],[Lenti fogyás2]])</f>
        <v>1.6800000000000002</v>
      </c>
      <c r="I116">
        <f t="shared" si="12"/>
        <v>1.6540000000000004</v>
      </c>
      <c r="J116">
        <f>Táblázat1[[#This Row],[Fenti koncentráció (%)]]</f>
        <v>1.6500000000000001</v>
      </c>
      <c r="K116">
        <f t="shared" si="15"/>
        <v>1.6500000000000001</v>
      </c>
      <c r="L116">
        <f>IF(OR(Táblázat2[[#This Row],[Fenti fogyás]]="",Táblázat2[[#This Row],[Fenti fogyás]]="HIÁNYZIK"),NA(),Táblázat2[[#This Row],[Fenti fogyás]])</f>
        <v>1.6500000000000001</v>
      </c>
      <c r="M116">
        <f t="shared" si="13"/>
        <v>1.6740000000000002</v>
      </c>
    </row>
    <row r="117" spans="2:13" x14ac:dyDescent="0.35">
      <c r="B117">
        <f t="shared" si="7"/>
        <v>44687</v>
      </c>
      <c r="C117">
        <f t="shared" si="8"/>
        <v>44687</v>
      </c>
      <c r="D117" s="46">
        <f t="shared" si="9"/>
        <v>25</v>
      </c>
      <c r="E117" s="32" t="str">
        <f>Táblázat1[[#This Row],[Mintavétel dátuma]]</f>
        <v>2022 05 06</v>
      </c>
      <c r="F117">
        <f>Táblázat1[[#This Row],[Lenti koncentráció (%)]]</f>
        <v>1.56</v>
      </c>
      <c r="G117">
        <f t="shared" si="14"/>
        <v>1.56</v>
      </c>
      <c r="H117">
        <f>IF(OR(Táblázat2[[#This Row],[Lenti fogyás2]]="",Táblázat2[[#This Row],[Lenti fogyás2]]="HIÁNYZIK"),NA(),Táblázat2[[#This Row],[Lenti fogyás2]])</f>
        <v>1.56</v>
      </c>
      <c r="I117">
        <f t="shared" si="12"/>
        <v>1.6260000000000001</v>
      </c>
      <c r="J117">
        <f>Táblázat1[[#This Row],[Fenti koncentráció (%)]]</f>
        <v>1.7800000000000002</v>
      </c>
      <c r="K117">
        <f t="shared" si="15"/>
        <v>1.7800000000000002</v>
      </c>
      <c r="L117">
        <f>IF(OR(Táblázat2[[#This Row],[Fenti fogyás]]="",Táblázat2[[#This Row],[Fenti fogyás]]="HIÁNYZIK"),NA(),Táblázat2[[#This Row],[Fenti fogyás]])</f>
        <v>1.7800000000000002</v>
      </c>
      <c r="M117">
        <f t="shared" si="13"/>
        <v>1.6900000000000002</v>
      </c>
    </row>
    <row r="118" spans="2:13" x14ac:dyDescent="0.35">
      <c r="B118">
        <f t="shared" si="7"/>
        <v>0</v>
      </c>
      <c r="C118">
        <f t="shared" si="8"/>
        <v>44688</v>
      </c>
      <c r="D118" s="46">
        <f t="shared" si="9"/>
        <v>111</v>
      </c>
      <c r="E118" s="32" t="str">
        <f>Táblázat1[[#This Row],[Mintavétel dátuma]]</f>
        <v>2022 05 07</v>
      </c>
      <c r="F118" t="e">
        <f>Táblázat1[[#This Row],[Lenti koncentráció (%)]]</f>
        <v>#VALUE!</v>
      </c>
      <c r="G118" t="e">
        <f t="shared" si="14"/>
        <v>#N/A</v>
      </c>
      <c r="H118" t="e">
        <f>IF(OR(Táblázat2[[#This Row],[Lenti fogyás2]]="",Táblázat2[[#This Row],[Lenti fogyás2]]="HIÁNYZIK"),NA(),Táblázat2[[#This Row],[Lenti fogyás2]])</f>
        <v>#N/A</v>
      </c>
      <c r="I118">
        <f t="shared" si="12"/>
        <v>1.62</v>
      </c>
      <c r="J118" t="e">
        <f>Táblázat1[[#This Row],[Fenti koncentráció (%)]]</f>
        <v>#VALUE!</v>
      </c>
      <c r="K118" t="e">
        <f t="shared" si="15"/>
        <v>#N/A</v>
      </c>
      <c r="L118" t="e">
        <f>IF(OR(Táblázat2[[#This Row],[Fenti fogyás]]="",Táblázat2[[#This Row],[Fenti fogyás]]="HIÁNYZIK"),NA(),Táblázat2[[#This Row],[Fenti fogyás]])</f>
        <v>#N/A</v>
      </c>
      <c r="M118">
        <f t="shared" si="13"/>
        <v>1.6775000000000002</v>
      </c>
    </row>
    <row r="119" spans="2:13" x14ac:dyDescent="0.35">
      <c r="B119">
        <f t="shared" si="7"/>
        <v>0</v>
      </c>
      <c r="C119">
        <f t="shared" si="8"/>
        <v>44689</v>
      </c>
      <c r="D119" s="46">
        <f t="shared" si="9"/>
        <v>111</v>
      </c>
      <c r="E119" s="32" t="str">
        <f>Táblázat1[[#This Row],[Mintavétel dátuma]]</f>
        <v>2022 05 08</v>
      </c>
      <c r="F119" t="e">
        <f>Táblázat1[[#This Row],[Lenti koncentráció (%)]]</f>
        <v>#VALUE!</v>
      </c>
      <c r="G119" t="e">
        <f t="shared" si="14"/>
        <v>#N/A</v>
      </c>
      <c r="H119" t="e">
        <f>IF(OR(Táblázat2[[#This Row],[Lenti fogyás2]]="",Táblázat2[[#This Row],[Lenti fogyás2]]="HIÁNYZIK"),NA(),Táblázat2[[#This Row],[Lenti fogyás2]])</f>
        <v>#N/A</v>
      </c>
      <c r="I119">
        <f t="shared" si="12"/>
        <v>1.6266666666666669</v>
      </c>
      <c r="J119" t="e">
        <f>Táblázat1[[#This Row],[Fenti koncentráció (%)]]</f>
        <v>#VALUE!</v>
      </c>
      <c r="K119" t="e">
        <f t="shared" si="15"/>
        <v>#N/A</v>
      </c>
      <c r="L119" t="e">
        <f>IF(OR(Táblázat2[[#This Row],[Fenti fogyás]]="",Táblázat2[[#This Row],[Fenti fogyás]]="HIÁNYZIK"),NA(),Táblázat2[[#This Row],[Fenti fogyás]])</f>
        <v>#N/A</v>
      </c>
      <c r="M119">
        <f t="shared" si="13"/>
        <v>1.6833333333333336</v>
      </c>
    </row>
    <row r="120" spans="2:13" x14ac:dyDescent="0.35">
      <c r="B120">
        <f t="shared" si="7"/>
        <v>44690</v>
      </c>
      <c r="C120">
        <f t="shared" si="8"/>
        <v>44690</v>
      </c>
      <c r="D120" s="46">
        <f t="shared" si="9"/>
        <v>24</v>
      </c>
      <c r="E120" s="32" t="str">
        <f>Táblázat1[[#This Row],[Mintavétel dátuma]]</f>
        <v>2022 05 09</v>
      </c>
      <c r="F120">
        <f>Táblázat1[[#This Row],[Lenti koncentráció (%)]]</f>
        <v>1.56</v>
      </c>
      <c r="G120">
        <f t="shared" si="14"/>
        <v>1.56</v>
      </c>
      <c r="H120">
        <f>IF(OR(Táblázat2[[#This Row],[Lenti fogyás2]]="",Táblázat2[[#This Row],[Lenti fogyás2]]="HIÁNYZIK"),NA(),Táblázat2[[#This Row],[Lenti fogyás2]])</f>
        <v>1.56</v>
      </c>
      <c r="I120">
        <f t="shared" si="12"/>
        <v>1.6100000000000003</v>
      </c>
      <c r="J120">
        <f>Táblázat1[[#This Row],[Fenti koncentráció (%)]]</f>
        <v>1.56</v>
      </c>
      <c r="K120">
        <f t="shared" si="15"/>
        <v>1.56</v>
      </c>
      <c r="L120">
        <f>IF(OR(Táblázat2[[#This Row],[Fenti fogyás]]="",Táblázat2[[#This Row],[Fenti fogyás]]="HIÁNYZIK"),NA(),Táblázat2[[#This Row],[Fenti fogyás]])</f>
        <v>1.56</v>
      </c>
      <c r="M120">
        <f t="shared" si="13"/>
        <v>1.6525000000000003</v>
      </c>
    </row>
    <row r="121" spans="2:13" x14ac:dyDescent="0.35">
      <c r="B121">
        <f t="shared" si="7"/>
        <v>44691</v>
      </c>
      <c r="C121">
        <f t="shared" si="8"/>
        <v>44691</v>
      </c>
      <c r="D121" s="46">
        <f t="shared" si="9"/>
        <v>23</v>
      </c>
      <c r="E121" s="32" t="str">
        <f>Táblázat1[[#This Row],[Mintavétel dátuma]]</f>
        <v>2022 05 10</v>
      </c>
      <c r="F121">
        <f>Táblázat1[[#This Row],[Lenti koncentráció (%)]]</f>
        <v>1.64</v>
      </c>
      <c r="G121">
        <f t="shared" si="14"/>
        <v>1.64</v>
      </c>
      <c r="H121">
        <f>IF(OR(Táblázat2[[#This Row],[Lenti fogyás2]]="",Táblázat2[[#This Row],[Lenti fogyás2]]="HIÁNYZIK"),NA(),Táblázat2[[#This Row],[Lenti fogyás2]])</f>
        <v>1.64</v>
      </c>
      <c r="I121">
        <f t="shared" si="12"/>
        <v>1.61</v>
      </c>
      <c r="J121">
        <f>Táblázat1[[#This Row],[Fenti koncentráció (%)]]</f>
        <v>1.6</v>
      </c>
      <c r="K121">
        <f t="shared" si="15"/>
        <v>1.6</v>
      </c>
      <c r="L121">
        <f>IF(OR(Táblázat2[[#This Row],[Fenti fogyás]]="",Táblázat2[[#This Row],[Fenti fogyás]]="HIÁNYZIK"),NA(),Táblázat2[[#This Row],[Fenti fogyás]])</f>
        <v>1.6</v>
      </c>
      <c r="M121">
        <f t="shared" si="13"/>
        <v>1.6475</v>
      </c>
    </row>
    <row r="122" spans="2:13" x14ac:dyDescent="0.35">
      <c r="B122">
        <f t="shared" si="7"/>
        <v>44692</v>
      </c>
      <c r="C122">
        <f t="shared" si="8"/>
        <v>44692</v>
      </c>
      <c r="D122" s="46">
        <f t="shared" si="9"/>
        <v>22</v>
      </c>
      <c r="E122" s="32" t="str">
        <f>Táblázat1[[#This Row],[Mintavétel dátuma]]</f>
        <v>2022 05 11</v>
      </c>
      <c r="F122">
        <f>Táblázat1[[#This Row],[Lenti koncentráció (%)]]</f>
        <v>1.6</v>
      </c>
      <c r="G122">
        <f t="shared" si="14"/>
        <v>1.6</v>
      </c>
      <c r="H122">
        <f>IF(OR(Táblázat2[[#This Row],[Lenti fogyás2]]="",Táblázat2[[#This Row],[Lenti fogyás2]]="HIÁNYZIK"),NA(),Táblázat2[[#This Row],[Lenti fogyás2]])</f>
        <v>1.6</v>
      </c>
      <c r="I122">
        <f t="shared" si="12"/>
        <v>1.6080000000000001</v>
      </c>
      <c r="J122">
        <f>Táblázat1[[#This Row],[Fenti koncentráció (%)]]</f>
        <v>1.62</v>
      </c>
      <c r="K122">
        <f t="shared" si="15"/>
        <v>1.62</v>
      </c>
      <c r="L122">
        <f>IF(OR(Táblázat2[[#This Row],[Fenti fogyás]]="",Táblázat2[[#This Row],[Fenti fogyás]]="HIÁNYZIK"),NA(),Táblázat2[[#This Row],[Fenti fogyás]])</f>
        <v>1.62</v>
      </c>
      <c r="M122">
        <f t="shared" si="13"/>
        <v>1.6420000000000001</v>
      </c>
    </row>
    <row r="123" spans="2:13" x14ac:dyDescent="0.35">
      <c r="B123">
        <f t="shared" si="7"/>
        <v>44693</v>
      </c>
      <c r="C123">
        <f t="shared" si="8"/>
        <v>44693</v>
      </c>
      <c r="D123" s="46">
        <f t="shared" si="9"/>
        <v>21</v>
      </c>
      <c r="E123" s="32" t="str">
        <f>Táblázat1[[#This Row],[Mintavétel dátuma]]</f>
        <v>2022 05 12</v>
      </c>
      <c r="F123">
        <f>Táblázat1[[#This Row],[Lenti koncentráció (%)]]</f>
        <v>1.62</v>
      </c>
      <c r="G123">
        <f t="shared" ref="G123:G151" si="16">IFERROR(F123,NA())</f>
        <v>1.62</v>
      </c>
      <c r="H123">
        <f>IF(OR(Táblázat2[[#This Row],[Lenti fogyás2]]="",Táblázat2[[#This Row],[Lenti fogyás2]]="HIÁNYZIK"),NA(),Táblázat2[[#This Row],[Lenti fogyás2]])</f>
        <v>1.62</v>
      </c>
      <c r="I123">
        <f t="shared" si="12"/>
        <v>1.5959999999999999</v>
      </c>
      <c r="J123">
        <f>Táblázat1[[#This Row],[Fenti koncentráció (%)]]</f>
        <v>1.7300000000000002</v>
      </c>
      <c r="K123">
        <f t="shared" ref="K123:K151" si="17">IFERROR(J123,NA())</f>
        <v>1.7300000000000002</v>
      </c>
      <c r="L123">
        <f>IF(OR(Táblázat2[[#This Row],[Fenti fogyás]]="",Táblázat2[[#This Row],[Fenti fogyás]]="HIÁNYZIK"),NA(),Táblázat2[[#This Row],[Fenti fogyás]])</f>
        <v>1.7300000000000002</v>
      </c>
      <c r="M123">
        <f t="shared" si="13"/>
        <v>1.6580000000000001</v>
      </c>
    </row>
    <row r="124" spans="2:13" x14ac:dyDescent="0.35">
      <c r="B124">
        <f t="shared" si="7"/>
        <v>44694</v>
      </c>
      <c r="C124">
        <f t="shared" si="8"/>
        <v>44694</v>
      </c>
      <c r="D124" s="46">
        <f t="shared" si="9"/>
        <v>20</v>
      </c>
      <c r="E124" s="32" t="str">
        <f>Táblázat1[[#This Row],[Mintavétel dátuma]]</f>
        <v>2022 05 13</v>
      </c>
      <c r="F124">
        <f>Táblázat1[[#This Row],[Lenti koncentráció (%)]]</f>
        <v>1.6</v>
      </c>
      <c r="G124">
        <f t="shared" si="16"/>
        <v>1.6</v>
      </c>
      <c r="H124">
        <f>IF(OR(Táblázat2[[#This Row],[Lenti fogyás2]]="",Táblázat2[[#This Row],[Lenti fogyás2]]="HIÁNYZIK"),NA(),Táblázat2[[#This Row],[Lenti fogyás2]])</f>
        <v>1.6</v>
      </c>
      <c r="I124">
        <f t="shared" si="12"/>
        <v>1.6040000000000003</v>
      </c>
      <c r="J124">
        <f>Táblázat1[[#This Row],[Fenti koncentráció (%)]]</f>
        <v>1.6100000000000003</v>
      </c>
      <c r="K124">
        <f t="shared" si="17"/>
        <v>1.6100000000000003</v>
      </c>
      <c r="L124">
        <f>IF(OR(Táblázat2[[#This Row],[Fenti fogyás]]="",Táblázat2[[#This Row],[Fenti fogyás]]="HIÁNYZIK"),NA(),Táblázat2[[#This Row],[Fenti fogyás]])</f>
        <v>1.6100000000000003</v>
      </c>
      <c r="M124">
        <f t="shared" si="13"/>
        <v>1.6240000000000001</v>
      </c>
    </row>
    <row r="125" spans="2:13" x14ac:dyDescent="0.35">
      <c r="B125">
        <f t="shared" si="7"/>
        <v>44695</v>
      </c>
      <c r="C125">
        <f t="shared" si="8"/>
        <v>44695</v>
      </c>
      <c r="D125" s="46">
        <f t="shared" si="9"/>
        <v>19</v>
      </c>
      <c r="E125" s="32" t="str">
        <f>Táblázat1[[#This Row],[Mintavétel dátuma]]</f>
        <v>2022 05 14</v>
      </c>
      <c r="F125">
        <f>Táblázat1[[#This Row],[Lenti koncentráció (%)]]</f>
        <v>1.74</v>
      </c>
      <c r="G125">
        <f t="shared" si="16"/>
        <v>1.74</v>
      </c>
      <c r="H125">
        <f>IF(OR(Táblázat2[[#This Row],[Lenti fogyás2]]="",Táblázat2[[#This Row],[Lenti fogyás2]]="HIÁNYZIK"),NA(),Táblázat2[[#This Row],[Lenti fogyás2]])</f>
        <v>1.74</v>
      </c>
      <c r="I125">
        <f t="shared" si="12"/>
        <v>1.6266666666666669</v>
      </c>
      <c r="J125">
        <f>Táblázat1[[#This Row],[Fenti koncentráció (%)]]</f>
        <v>1.59</v>
      </c>
      <c r="K125">
        <f t="shared" si="17"/>
        <v>1.59</v>
      </c>
      <c r="L125">
        <f>IF(OR(Táblázat2[[#This Row],[Fenti fogyás]]="",Táblázat2[[#This Row],[Fenti fogyás]]="HIÁNYZIK"),NA(),Táblázat2[[#This Row],[Fenti fogyás]])</f>
        <v>1.59</v>
      </c>
      <c r="M125">
        <f t="shared" si="13"/>
        <v>1.6183333333333334</v>
      </c>
    </row>
    <row r="126" spans="2:13" x14ac:dyDescent="0.35">
      <c r="B126">
        <f t="shared" si="7"/>
        <v>44696</v>
      </c>
      <c r="C126">
        <f t="shared" si="8"/>
        <v>44696</v>
      </c>
      <c r="D126" s="46">
        <f t="shared" si="9"/>
        <v>18</v>
      </c>
      <c r="E126" s="32" t="str">
        <f>Táblázat1[[#This Row],[Mintavétel dátuma]]</f>
        <v>2022 05 15</v>
      </c>
      <c r="F126">
        <f>Táblázat1[[#This Row],[Lenti koncentráció (%)]]</f>
        <v>1.7300000000000002</v>
      </c>
      <c r="G126">
        <f t="shared" si="16"/>
        <v>1.7300000000000002</v>
      </c>
      <c r="H126">
        <f>IF(OR(Táblázat2[[#This Row],[Lenti fogyás2]]="",Táblázat2[[#This Row],[Lenti fogyás2]]="HIÁNYZIK"),NA(),Táblázat2[[#This Row],[Lenti fogyás2]])</f>
        <v>1.7300000000000002</v>
      </c>
      <c r="I126">
        <f t="shared" si="12"/>
        <v>1.6414285714285717</v>
      </c>
      <c r="J126">
        <f>Táblázat1[[#This Row],[Fenti koncentráció (%)]]</f>
        <v>1.7100000000000002</v>
      </c>
      <c r="K126">
        <f t="shared" si="17"/>
        <v>1.7100000000000002</v>
      </c>
      <c r="L126">
        <f>IF(OR(Táblázat2[[#This Row],[Fenti fogyás]]="",Táblázat2[[#This Row],[Fenti fogyás]]="HIÁNYZIK"),NA(),Táblázat2[[#This Row],[Fenti fogyás]])</f>
        <v>1.7100000000000002</v>
      </c>
      <c r="M126">
        <f t="shared" si="13"/>
        <v>1.6314285714285717</v>
      </c>
    </row>
    <row r="127" spans="2:13" x14ac:dyDescent="0.35">
      <c r="B127">
        <f t="shared" si="7"/>
        <v>0</v>
      </c>
      <c r="C127">
        <f t="shared" si="8"/>
        <v>0</v>
      </c>
      <c r="D127" s="46">
        <f t="shared" si="9"/>
        <v>111</v>
      </c>
      <c r="E127" s="32" t="str">
        <f>Táblázat1[[#This Row],[Mintavétel dátuma]]</f>
        <v>-</v>
      </c>
      <c r="F127" t="e">
        <f>Táblázat1[[#This Row],[Lenti koncentráció (%)]]</f>
        <v>#VALUE!</v>
      </c>
      <c r="G127" t="e">
        <f t="shared" si="16"/>
        <v>#N/A</v>
      </c>
      <c r="H127" t="e">
        <f>IF(OR(Táblázat2[[#This Row],[Lenti fogyás2]]="",Táblázat2[[#This Row],[Lenti fogyás2]]="HIÁNYZIK"),NA(),Táblázat2[[#This Row],[Lenti fogyás2]])</f>
        <v>#N/A</v>
      </c>
      <c r="I127">
        <f t="shared" si="12"/>
        <v>1.6550000000000002</v>
      </c>
      <c r="J127" t="e">
        <f>Táblázat1[[#This Row],[Fenti koncentráció (%)]]</f>
        <v>#VALUE!</v>
      </c>
      <c r="K127" t="e">
        <f t="shared" si="17"/>
        <v>#N/A</v>
      </c>
      <c r="L127" t="e">
        <f>IF(OR(Táblázat2[[#This Row],[Fenti fogyás]]="",Táblázat2[[#This Row],[Fenti fogyás]]="HIÁNYZIK"),NA(),Táblázat2[[#This Row],[Fenti fogyás]])</f>
        <v>#N/A</v>
      </c>
      <c r="M127">
        <f t="shared" si="13"/>
        <v>1.6433333333333335</v>
      </c>
    </row>
    <row r="128" spans="2:13" x14ac:dyDescent="0.35">
      <c r="B128">
        <f t="shared" si="7"/>
        <v>44698</v>
      </c>
      <c r="C128">
        <f t="shared" si="8"/>
        <v>44698</v>
      </c>
      <c r="D128" s="46">
        <f t="shared" si="9"/>
        <v>17</v>
      </c>
      <c r="E128" s="32">
        <f>Táblázat1[[#This Row],[Mintavétel dátuma]]</f>
        <v>44698</v>
      </c>
      <c r="F128">
        <f>Táblázat1[[#This Row],[Lenti koncentráció (%)]]</f>
        <v>1.62</v>
      </c>
      <c r="G128">
        <f t="shared" si="16"/>
        <v>1.62</v>
      </c>
      <c r="H128">
        <f>IF(OR(Táblázat2[[#This Row],[Lenti fogyás2]]="",Táblázat2[[#This Row],[Lenti fogyás2]]="HIÁNYZIK"),NA(),Táblázat2[[#This Row],[Lenti fogyás2]])</f>
        <v>1.62</v>
      </c>
      <c r="I128">
        <f t="shared" si="12"/>
        <v>1.6516666666666666</v>
      </c>
      <c r="J128">
        <f>Táblázat1[[#This Row],[Fenti koncentráció (%)]]</f>
        <v>1.6300000000000001</v>
      </c>
      <c r="K128">
        <f t="shared" si="17"/>
        <v>1.6300000000000001</v>
      </c>
      <c r="L128">
        <f>IF(OR(Táblázat2[[#This Row],[Fenti fogyás]]="",Táblázat2[[#This Row],[Fenti fogyás]]="HIÁNYZIK"),NA(),Táblázat2[[#This Row],[Fenti fogyás]])</f>
        <v>1.6300000000000001</v>
      </c>
      <c r="M128">
        <f t="shared" si="13"/>
        <v>1.6483333333333337</v>
      </c>
    </row>
    <row r="129" spans="2:13" x14ac:dyDescent="0.35">
      <c r="B129">
        <f t="shared" si="7"/>
        <v>44699</v>
      </c>
      <c r="C129">
        <f t="shared" si="8"/>
        <v>44699</v>
      </c>
      <c r="D129" s="46">
        <f t="shared" si="9"/>
        <v>16</v>
      </c>
      <c r="E129" s="32">
        <f>Táblázat1[[#This Row],[Mintavétel dátuma]]</f>
        <v>44699</v>
      </c>
      <c r="F129">
        <f>Táblázat1[[#This Row],[Lenti koncentráció (%)]]</f>
        <v>1.57</v>
      </c>
      <c r="G129">
        <f t="shared" si="16"/>
        <v>1.57</v>
      </c>
      <c r="H129">
        <f>IF(OR(Táblázat2[[#This Row],[Lenti fogyás2]]="",Táblázat2[[#This Row],[Lenti fogyás2]]="HIÁNYZIK"),NA(),Táblázat2[[#This Row],[Lenti fogyás2]])</f>
        <v>1.57</v>
      </c>
      <c r="I129">
        <f t="shared" si="12"/>
        <v>1.6466666666666667</v>
      </c>
      <c r="J129">
        <f>Táblázat1[[#This Row],[Fenti koncentráció (%)]]</f>
        <v>1.74</v>
      </c>
      <c r="K129">
        <f t="shared" si="17"/>
        <v>1.74</v>
      </c>
      <c r="L129">
        <f>IF(OR(Táblázat2[[#This Row],[Fenti fogyás]]="",Táblázat2[[#This Row],[Fenti fogyás]]="HIÁNYZIK"),NA(),Táblázat2[[#This Row],[Fenti fogyás]])</f>
        <v>1.74</v>
      </c>
      <c r="M129">
        <f t="shared" si="13"/>
        <v>1.6683333333333337</v>
      </c>
    </row>
    <row r="130" spans="2:13" x14ac:dyDescent="0.35">
      <c r="B130">
        <f t="shared" si="7"/>
        <v>44700</v>
      </c>
      <c r="C130">
        <f t="shared" si="8"/>
        <v>44700</v>
      </c>
      <c r="D130" s="46">
        <f t="shared" si="9"/>
        <v>15</v>
      </c>
      <c r="E130" s="32">
        <f>Táblázat1[[#This Row],[Mintavétel dátuma]]</f>
        <v>44700</v>
      </c>
      <c r="F130">
        <f>Táblázat1[[#This Row],[Lenti koncentráció (%)]]</f>
        <v>0.97</v>
      </c>
      <c r="G130">
        <f t="shared" si="16"/>
        <v>0.97</v>
      </c>
      <c r="H130">
        <f>IF(OR(Táblázat2[[#This Row],[Lenti fogyás2]]="",Táblázat2[[#This Row],[Lenti fogyás2]]="HIÁNYZIK"),NA(),Táblázat2[[#This Row],[Lenti fogyás2]])</f>
        <v>0.97</v>
      </c>
      <c r="I130">
        <f t="shared" si="12"/>
        <v>1.5383333333333333</v>
      </c>
      <c r="J130">
        <f>Táblázat1[[#This Row],[Fenti koncentráció (%)]]</f>
        <v>1.54</v>
      </c>
      <c r="K130">
        <f t="shared" si="17"/>
        <v>1.54</v>
      </c>
      <c r="L130">
        <f>IF(OR(Táblázat2[[#This Row],[Fenti fogyás]]="",Táblázat2[[#This Row],[Fenti fogyás]]="HIÁNYZIK"),NA(),Táblázat2[[#This Row],[Fenti fogyás]])</f>
        <v>1.54</v>
      </c>
      <c r="M130">
        <f t="shared" si="13"/>
        <v>1.6366666666666667</v>
      </c>
    </row>
    <row r="131" spans="2:13" x14ac:dyDescent="0.35">
      <c r="B131">
        <f t="shared" si="7"/>
        <v>0</v>
      </c>
      <c r="C131">
        <f t="shared" si="8"/>
        <v>44701</v>
      </c>
      <c r="D131" s="46">
        <f t="shared" si="9"/>
        <v>111</v>
      </c>
      <c r="E131" s="32">
        <f>Táblázat1[[#This Row],[Mintavétel dátuma]]</f>
        <v>44701</v>
      </c>
      <c r="F131" t="e">
        <f>Táblázat1[[#This Row],[Lenti koncentráció (%)]]</f>
        <v>#VALUE!</v>
      </c>
      <c r="G131" t="e">
        <f t="shared" si="16"/>
        <v>#N/A</v>
      </c>
      <c r="H131" t="e">
        <f>IF(OR(Táblázat2[[#This Row],[Lenti fogyás2]]="",Táblázat2[[#This Row],[Lenti fogyás2]]="HIÁNYZIK"),NA(),Táblázat2[[#This Row],[Lenti fogyás2]])</f>
        <v>#N/A</v>
      </c>
      <c r="I131">
        <f t="shared" si="12"/>
        <v>1.526</v>
      </c>
      <c r="J131" t="e">
        <f>Táblázat1[[#This Row],[Fenti koncentráció (%)]]</f>
        <v>#VALUE!</v>
      </c>
      <c r="K131" t="e">
        <f t="shared" si="17"/>
        <v>#N/A</v>
      </c>
      <c r="L131" t="e">
        <f>IF(OR(Táblázat2[[#This Row],[Fenti fogyás]]="",Táblázat2[[#This Row],[Fenti fogyás]]="HIÁNYZIK"),NA(),Táblázat2[[#This Row],[Fenti fogyás]])</f>
        <v>#N/A</v>
      </c>
      <c r="M131">
        <f t="shared" si="13"/>
        <v>1.6420000000000001</v>
      </c>
    </row>
    <row r="132" spans="2:13" x14ac:dyDescent="0.35">
      <c r="B132">
        <f t="shared" si="7"/>
        <v>44702</v>
      </c>
      <c r="C132">
        <f t="shared" si="8"/>
        <v>44702</v>
      </c>
      <c r="D132" s="46">
        <f t="shared" si="9"/>
        <v>14</v>
      </c>
      <c r="E132" s="32">
        <f>Táblázat1[[#This Row],[Mintavétel dátuma]]</f>
        <v>44702</v>
      </c>
      <c r="F132">
        <f>Táblázat1[[#This Row],[Lenti koncentráció (%)]]</f>
        <v>1.6300000000000001</v>
      </c>
      <c r="G132">
        <f t="shared" si="16"/>
        <v>1.6300000000000001</v>
      </c>
      <c r="H132">
        <f>IF(OR(Táblázat2[[#This Row],[Lenti fogyás2]]="",Táblázat2[[#This Row],[Lenti fogyás2]]="HIÁNYZIK"),NA(),Táblázat2[[#This Row],[Lenti fogyás2]])</f>
        <v>1.6300000000000001</v>
      </c>
      <c r="I132">
        <f t="shared" si="12"/>
        <v>1.504</v>
      </c>
      <c r="J132">
        <f>Táblázat1[[#This Row],[Fenti koncentráció (%)]]</f>
        <v>1.62</v>
      </c>
      <c r="K132">
        <f t="shared" si="17"/>
        <v>1.62</v>
      </c>
      <c r="L132">
        <f>IF(OR(Táblázat2[[#This Row],[Fenti fogyás]]="",Táblázat2[[#This Row],[Fenti fogyás]]="HIÁNYZIK"),NA(),Táblázat2[[#This Row],[Fenti fogyás]])</f>
        <v>1.62</v>
      </c>
      <c r="M132">
        <f t="shared" si="13"/>
        <v>1.6480000000000001</v>
      </c>
    </row>
    <row r="133" spans="2:13" x14ac:dyDescent="0.35">
      <c r="B133">
        <f t="shared" ref="B133:B156" si="18">IF(AND(TYPE(H133)=1,TYPE(L133)=1),IF(AND(H133&gt;0,L133&gt;0),C133,0),0)</f>
        <v>0</v>
      </c>
      <c r="C133">
        <f t="shared" ref="C133:C156" si="19">IF(TYPE(E133)=2,IF(AND(LEN(SUBSTITUTE(E133," ",""))=8,IFERROR(VALUE(SUBSTITUTE(E133," ","")),)&lt;&gt;SUBSTITUTE(E133," ","")),DATE(LEFT(SUBSTITUTE(E133," ",""),4),MID(SUBSTITUTE(E133," ",""),5,2),RIGHT(SUBSTITUTE(E133," ",""),2)),),E133)</f>
        <v>44703</v>
      </c>
      <c r="D133" s="46">
        <f t="shared" ref="D133:D156" si="20">IF(ISBLANK(B133),,COUNTIF(B:B,"&gt;"&amp;B133)+1)</f>
        <v>111</v>
      </c>
      <c r="E133" s="32">
        <f>Táblázat1[[#This Row],[Mintavétel dátuma]]</f>
        <v>44703</v>
      </c>
      <c r="F133" t="e">
        <f>Táblázat1[[#This Row],[Lenti koncentráció (%)]]</f>
        <v>#VALUE!</v>
      </c>
      <c r="G133" t="e">
        <f t="shared" si="16"/>
        <v>#N/A</v>
      </c>
      <c r="H133" t="e">
        <f>IF(OR(Táblázat2[[#This Row],[Lenti fogyás2]]="",Táblázat2[[#This Row],[Lenti fogyás2]]="HIÁNYZIK"),NA(),Táblázat2[[#This Row],[Lenti fogyás2]])</f>
        <v>#N/A</v>
      </c>
      <c r="I133">
        <f t="shared" si="12"/>
        <v>1.4475</v>
      </c>
      <c r="J133" t="e">
        <f>Táblázat1[[#This Row],[Fenti koncentráció (%)]]</f>
        <v>#VALUE!</v>
      </c>
      <c r="K133" t="e">
        <f t="shared" si="17"/>
        <v>#N/A</v>
      </c>
      <c r="L133" t="e">
        <f>IF(OR(Táblázat2[[#This Row],[Fenti fogyás]]="",Táblázat2[[#This Row],[Fenti fogyás]]="HIÁNYZIK"),NA(),Táblázat2[[#This Row],[Fenti fogyás]])</f>
        <v>#N/A</v>
      </c>
      <c r="M133">
        <f t="shared" si="13"/>
        <v>1.6325000000000001</v>
      </c>
    </row>
    <row r="134" spans="2:13" x14ac:dyDescent="0.35">
      <c r="B134">
        <f t="shared" si="18"/>
        <v>44704</v>
      </c>
      <c r="C134">
        <f t="shared" si="19"/>
        <v>44704</v>
      </c>
      <c r="D134" s="46">
        <f t="shared" si="20"/>
        <v>13</v>
      </c>
      <c r="E134" s="32">
        <f>Táblázat1[[#This Row],[Mintavétel dátuma]]</f>
        <v>44704</v>
      </c>
      <c r="F134">
        <f>Táblázat1[[#This Row],[Lenti koncentráció (%)]]</f>
        <v>1.52</v>
      </c>
      <c r="G134">
        <f t="shared" si="16"/>
        <v>1.52</v>
      </c>
      <c r="H134">
        <f>IF(OR(Táblázat2[[#This Row],[Lenti fogyás2]]="",Táblázat2[[#This Row],[Lenti fogyás2]]="HIÁNYZIK"),NA(),Táblázat2[[#This Row],[Lenti fogyás2]])</f>
        <v>1.52</v>
      </c>
      <c r="I134">
        <f t="shared" si="12"/>
        <v>1.4620000000000002</v>
      </c>
      <c r="J134">
        <f>Táblázat1[[#This Row],[Fenti koncentráció (%)]]</f>
        <v>1.4000000000000001</v>
      </c>
      <c r="K134">
        <f t="shared" si="17"/>
        <v>1.4000000000000001</v>
      </c>
      <c r="L134">
        <f>IF(OR(Táblázat2[[#This Row],[Fenti fogyás]]="",Táblázat2[[#This Row],[Fenti fogyás]]="HIÁNYZIK"),NA(),Táblázat2[[#This Row],[Fenti fogyás]])</f>
        <v>1.4000000000000001</v>
      </c>
      <c r="M134">
        <f t="shared" si="13"/>
        <v>1.5860000000000001</v>
      </c>
    </row>
    <row r="135" spans="2:13" x14ac:dyDescent="0.35">
      <c r="B135">
        <f t="shared" si="18"/>
        <v>44705</v>
      </c>
      <c r="C135">
        <f t="shared" si="19"/>
        <v>44705</v>
      </c>
      <c r="D135" s="46">
        <f t="shared" si="20"/>
        <v>12</v>
      </c>
      <c r="E135" s="32">
        <f>Táblázat1[[#This Row],[Mintavétel dátuma]]</f>
        <v>44705</v>
      </c>
      <c r="F135">
        <f>Táblázat1[[#This Row],[Lenti koncentráció (%)]]</f>
        <v>1.56</v>
      </c>
      <c r="G135">
        <f t="shared" si="16"/>
        <v>1.56</v>
      </c>
      <c r="H135">
        <f>IF(OR(Táblázat2[[#This Row],[Lenti fogyás2]]="",Táblázat2[[#This Row],[Lenti fogyás2]]="HIÁNYZIK"),NA(),Táblázat2[[#This Row],[Lenti fogyás2]])</f>
        <v>1.56</v>
      </c>
      <c r="I135">
        <f t="shared" si="12"/>
        <v>1.45</v>
      </c>
      <c r="J135">
        <f>Táblázat1[[#This Row],[Fenti koncentráció (%)]]</f>
        <v>1.6800000000000002</v>
      </c>
      <c r="K135">
        <f t="shared" si="17"/>
        <v>1.6800000000000002</v>
      </c>
      <c r="L135">
        <f>IF(OR(Táblázat2[[#This Row],[Fenti fogyás]]="",Táblázat2[[#This Row],[Fenti fogyás]]="HIÁNYZIK"),NA(),Táblázat2[[#This Row],[Fenti fogyás]])</f>
        <v>1.6800000000000002</v>
      </c>
      <c r="M135">
        <f t="shared" si="13"/>
        <v>1.5960000000000001</v>
      </c>
    </row>
    <row r="136" spans="2:13" x14ac:dyDescent="0.35">
      <c r="B136">
        <f t="shared" si="18"/>
        <v>44706</v>
      </c>
      <c r="C136">
        <f t="shared" si="19"/>
        <v>44706</v>
      </c>
      <c r="D136" s="46">
        <f t="shared" si="20"/>
        <v>11</v>
      </c>
      <c r="E136" s="32">
        <f>Táblázat1[[#This Row],[Mintavétel dátuma]]</f>
        <v>44706</v>
      </c>
      <c r="F136">
        <f>Táblázat1[[#This Row],[Lenti koncentráció (%)]]</f>
        <v>1.3</v>
      </c>
      <c r="G136">
        <f t="shared" si="16"/>
        <v>1.3</v>
      </c>
      <c r="H136">
        <f>IF(OR(Táblázat2[[#This Row],[Lenti fogyás2]]="",Táblázat2[[#This Row],[Lenti fogyás2]]="HIÁNYZIK"),NA(),Táblázat2[[#This Row],[Lenti fogyás2]])</f>
        <v>1.3</v>
      </c>
      <c r="I136">
        <f t="shared" si="12"/>
        <v>1.3959999999999999</v>
      </c>
      <c r="J136">
        <f>Táblázat1[[#This Row],[Fenti koncentráció (%)]]</f>
        <v>2.08</v>
      </c>
      <c r="K136">
        <f t="shared" si="17"/>
        <v>2.08</v>
      </c>
      <c r="L136">
        <f>IF(OR(Táblázat2[[#This Row],[Fenti fogyás]]="",Táblázat2[[#This Row],[Fenti fogyás]]="HIÁNYZIK"),NA(),Táblázat2[[#This Row],[Fenti fogyás]])</f>
        <v>2.08</v>
      </c>
      <c r="M136">
        <f t="shared" si="13"/>
        <v>1.6640000000000001</v>
      </c>
    </row>
    <row r="137" spans="2:13" x14ac:dyDescent="0.35">
      <c r="B137">
        <f t="shared" si="18"/>
        <v>0</v>
      </c>
      <c r="C137">
        <f t="shared" si="19"/>
        <v>44707</v>
      </c>
      <c r="D137" s="46">
        <f t="shared" si="20"/>
        <v>111</v>
      </c>
      <c r="E137" s="32">
        <f>Táblázat1[[#This Row],[Mintavétel dátuma]]</f>
        <v>44707</v>
      </c>
      <c r="F137" t="e">
        <f>Táblázat1[[#This Row],[Lenti koncentráció (%)]]</f>
        <v>#VALUE!</v>
      </c>
      <c r="G137" t="e">
        <f t="shared" si="16"/>
        <v>#N/A</v>
      </c>
      <c r="H137" t="e">
        <f>IF(OR(Táblázat2[[#This Row],[Lenti fogyás2]]="",Táblázat2[[#This Row],[Lenti fogyás2]]="HIÁNYZIK"),NA(),Táblázat2[[#This Row],[Lenti fogyás2]])</f>
        <v>#N/A</v>
      </c>
      <c r="I137">
        <f t="shared" si="12"/>
        <v>1.5025000000000002</v>
      </c>
      <c r="J137" t="e">
        <f>Táblázat1[[#This Row],[Fenti koncentráció (%)]]</f>
        <v>#VALUE!</v>
      </c>
      <c r="K137" t="e">
        <f t="shared" si="17"/>
        <v>#N/A</v>
      </c>
      <c r="L137" t="e">
        <f>IF(OR(Táblázat2[[#This Row],[Fenti fogyás]]="",Táblázat2[[#This Row],[Fenti fogyás]]="HIÁNYZIK"),NA(),Táblázat2[[#This Row],[Fenti fogyás]])</f>
        <v>#N/A</v>
      </c>
      <c r="M137">
        <f t="shared" si="13"/>
        <v>1.6950000000000003</v>
      </c>
    </row>
    <row r="138" spans="2:13" x14ac:dyDescent="0.35">
      <c r="B138">
        <f t="shared" si="18"/>
        <v>44708</v>
      </c>
      <c r="C138">
        <f t="shared" si="19"/>
        <v>44708</v>
      </c>
      <c r="D138" s="46">
        <f t="shared" si="20"/>
        <v>10</v>
      </c>
      <c r="E138" s="32">
        <f>Táblázat1[[#This Row],[Mintavétel dátuma]]</f>
        <v>44708</v>
      </c>
      <c r="F138">
        <f>Táblázat1[[#This Row],[Lenti koncentráció (%)]]</f>
        <v>1.4000000000000001</v>
      </c>
      <c r="G138">
        <f t="shared" si="16"/>
        <v>1.4000000000000001</v>
      </c>
      <c r="H138">
        <f>IF(OR(Táblázat2[[#This Row],[Lenti fogyás2]]="",Táblázat2[[#This Row],[Lenti fogyás2]]="HIÁNYZIK"),NA(),Táblázat2[[#This Row],[Lenti fogyás2]])</f>
        <v>1.4000000000000001</v>
      </c>
      <c r="I138">
        <f t="shared" si="12"/>
        <v>1.4820000000000002</v>
      </c>
      <c r="J138">
        <f>Táblázat1[[#This Row],[Fenti koncentráció (%)]]</f>
        <v>1.58</v>
      </c>
      <c r="K138">
        <f t="shared" si="17"/>
        <v>1.58</v>
      </c>
      <c r="L138">
        <f>IF(OR(Táblázat2[[#This Row],[Fenti fogyás]]="",Táblázat2[[#This Row],[Fenti fogyás]]="HIÁNYZIK"),NA(),Táblázat2[[#This Row],[Fenti fogyás]])</f>
        <v>1.58</v>
      </c>
      <c r="M138">
        <f t="shared" si="13"/>
        <v>1.6720000000000002</v>
      </c>
    </row>
    <row r="139" spans="2:13" x14ac:dyDescent="0.35">
      <c r="B139">
        <f t="shared" si="18"/>
        <v>44709</v>
      </c>
      <c r="C139">
        <f t="shared" si="19"/>
        <v>44709</v>
      </c>
      <c r="D139" s="46">
        <f t="shared" si="20"/>
        <v>9</v>
      </c>
      <c r="E139" s="32">
        <f>Táblázat1[[#This Row],[Mintavétel dátuma]]</f>
        <v>44709</v>
      </c>
      <c r="F139">
        <f>Táblázat1[[#This Row],[Lenti koncentráció (%)]]</f>
        <v>1.56</v>
      </c>
      <c r="G139">
        <f t="shared" si="16"/>
        <v>1.56</v>
      </c>
      <c r="H139">
        <f>IF(OR(Táblázat2[[#This Row],[Lenti fogyás2]]="",Táblázat2[[#This Row],[Lenti fogyás2]]="HIÁNYZIK"),NA(),Táblázat2[[#This Row],[Lenti fogyás2]])</f>
        <v>1.56</v>
      </c>
      <c r="I139">
        <f t="shared" ref="I139:I156" si="21">_xlfn.AGGREGATE(1,6,G133:G139)</f>
        <v>1.468</v>
      </c>
      <c r="J139">
        <f>Táblázat1[[#This Row],[Fenti koncentráció (%)]]</f>
        <v>1.54</v>
      </c>
      <c r="K139">
        <f t="shared" si="17"/>
        <v>1.54</v>
      </c>
      <c r="L139">
        <f>IF(OR(Táblázat2[[#This Row],[Fenti fogyás]]="",Táblázat2[[#This Row],[Fenti fogyás]]="HIÁNYZIK"),NA(),Táblázat2[[#This Row],[Fenti fogyás]])</f>
        <v>1.54</v>
      </c>
      <c r="M139">
        <f t="shared" ref="M139:M156" si="22">_xlfn.AGGREGATE(1,6,K133:K139)</f>
        <v>1.6560000000000001</v>
      </c>
    </row>
    <row r="140" spans="2:13" x14ac:dyDescent="0.35">
      <c r="B140">
        <f t="shared" si="18"/>
        <v>44710</v>
      </c>
      <c r="C140">
        <f t="shared" si="19"/>
        <v>44710</v>
      </c>
      <c r="D140" s="46">
        <f t="shared" si="20"/>
        <v>8</v>
      </c>
      <c r="E140" s="32">
        <f>Táblázat1[[#This Row],[Mintavétel dátuma]]</f>
        <v>44710</v>
      </c>
      <c r="F140">
        <f>Táblázat1[[#This Row],[Lenti koncentráció (%)]]</f>
        <v>1.57</v>
      </c>
      <c r="G140">
        <f t="shared" si="16"/>
        <v>1.57</v>
      </c>
      <c r="H140">
        <f>IF(OR(Táblázat2[[#This Row],[Lenti fogyás2]]="",Táblázat2[[#This Row],[Lenti fogyás2]]="HIÁNYZIK"),NA(),Táblázat2[[#This Row],[Lenti fogyás2]])</f>
        <v>1.57</v>
      </c>
      <c r="I140">
        <f t="shared" si="21"/>
        <v>1.4850000000000001</v>
      </c>
      <c r="J140">
        <f>Táblázat1[[#This Row],[Fenti koncentráció (%)]]</f>
        <v>1.31</v>
      </c>
      <c r="K140">
        <f t="shared" si="17"/>
        <v>1.31</v>
      </c>
      <c r="L140">
        <f>IF(OR(Táblázat2[[#This Row],[Fenti fogyás]]="",Táblázat2[[#This Row],[Fenti fogyás]]="HIÁNYZIK"),NA(),Táblázat2[[#This Row],[Fenti fogyás]])</f>
        <v>1.31</v>
      </c>
      <c r="M140">
        <f t="shared" si="22"/>
        <v>1.5983333333333336</v>
      </c>
    </row>
    <row r="141" spans="2:13" x14ac:dyDescent="0.35">
      <c r="B141">
        <f t="shared" si="18"/>
        <v>44711</v>
      </c>
      <c r="C141">
        <f t="shared" si="19"/>
        <v>44711</v>
      </c>
      <c r="D141" s="46">
        <f t="shared" si="20"/>
        <v>7</v>
      </c>
      <c r="E141" s="32">
        <f>Táblázat1[[#This Row],[Mintavétel dátuma]]</f>
        <v>44711</v>
      </c>
      <c r="F141">
        <f>Táblázat1[[#This Row],[Lenti koncentráció (%)]]</f>
        <v>1.54</v>
      </c>
      <c r="G141">
        <f t="shared" si="16"/>
        <v>1.54</v>
      </c>
      <c r="H141">
        <f>IF(OR(Táblázat2[[#This Row],[Lenti fogyás2]]="",Táblázat2[[#This Row],[Lenti fogyás2]]="HIÁNYZIK"),NA(),Táblázat2[[#This Row],[Lenti fogyás2]])</f>
        <v>1.54</v>
      </c>
      <c r="I141">
        <f t="shared" si="21"/>
        <v>1.4883333333333333</v>
      </c>
      <c r="J141">
        <f>Táblázat1[[#This Row],[Fenti koncentráció (%)]]</f>
        <v>1.2300000000000002</v>
      </c>
      <c r="K141">
        <f t="shared" si="17"/>
        <v>1.2300000000000002</v>
      </c>
      <c r="L141">
        <f>IF(OR(Táblázat2[[#This Row],[Fenti fogyás]]="",Táblázat2[[#This Row],[Fenti fogyás]]="HIÁNYZIK"),NA(),Táblázat2[[#This Row],[Fenti fogyás]])</f>
        <v>1.2300000000000002</v>
      </c>
      <c r="M141">
        <f t="shared" si="22"/>
        <v>1.57</v>
      </c>
    </row>
    <row r="142" spans="2:13" x14ac:dyDescent="0.35">
      <c r="B142">
        <f t="shared" si="18"/>
        <v>44712</v>
      </c>
      <c r="C142">
        <f t="shared" si="19"/>
        <v>44712</v>
      </c>
      <c r="D142" s="46">
        <f t="shared" si="20"/>
        <v>6</v>
      </c>
      <c r="E142" s="32">
        <f>Táblázat1[[#This Row],[Mintavétel dátuma]]</f>
        <v>44712</v>
      </c>
      <c r="F142">
        <f>Táblázat1[[#This Row],[Lenti koncentráció (%)]]</f>
        <v>1.6</v>
      </c>
      <c r="G142">
        <f t="shared" si="16"/>
        <v>1.6</v>
      </c>
      <c r="H142">
        <f>IF(OR(Táblázat2[[#This Row],[Lenti fogyás2]]="",Táblázat2[[#This Row],[Lenti fogyás2]]="HIÁNYZIK"),NA(),Táblázat2[[#This Row],[Lenti fogyás2]])</f>
        <v>1.6</v>
      </c>
      <c r="I142">
        <f t="shared" si="21"/>
        <v>1.4950000000000001</v>
      </c>
      <c r="J142">
        <f>Táblázat1[[#This Row],[Fenti koncentráció (%)]]</f>
        <v>1.87</v>
      </c>
      <c r="K142">
        <f t="shared" si="17"/>
        <v>1.87</v>
      </c>
      <c r="L142">
        <f>IF(OR(Táblázat2[[#This Row],[Fenti fogyás]]="",Táblázat2[[#This Row],[Fenti fogyás]]="HIÁNYZIK"),NA(),Táblázat2[[#This Row],[Fenti fogyás]])</f>
        <v>1.87</v>
      </c>
      <c r="M142">
        <f t="shared" si="22"/>
        <v>1.6016666666666666</v>
      </c>
    </row>
    <row r="143" spans="2:13" x14ac:dyDescent="0.35">
      <c r="B143">
        <f t="shared" si="18"/>
        <v>44713</v>
      </c>
      <c r="C143">
        <f t="shared" si="19"/>
        <v>44713</v>
      </c>
      <c r="D143" s="46">
        <f t="shared" si="20"/>
        <v>5</v>
      </c>
      <c r="E143" s="32">
        <f>Táblázat1[[#This Row],[Mintavétel dátuma]]</f>
        <v>44713</v>
      </c>
      <c r="F143">
        <f>Táblázat1[[#This Row],[Lenti koncentráció (%)]]</f>
        <v>1.74</v>
      </c>
      <c r="G143">
        <f t="shared" si="16"/>
        <v>1.74</v>
      </c>
      <c r="H143">
        <f>IF(OR(Táblázat2[[#This Row],[Lenti fogyás2]]="",Táblázat2[[#This Row],[Lenti fogyás2]]="HIÁNYZIK"),NA(),Táblázat2[[#This Row],[Lenti fogyás2]])</f>
        <v>1.74</v>
      </c>
      <c r="I143">
        <f t="shared" si="21"/>
        <v>1.5683333333333334</v>
      </c>
      <c r="J143">
        <f>Táblázat1[[#This Row],[Fenti koncentráció (%)]]</f>
        <v>1.3800000000000001</v>
      </c>
      <c r="K143">
        <f t="shared" si="17"/>
        <v>1.3800000000000001</v>
      </c>
      <c r="L143">
        <f>IF(OR(Táblázat2[[#This Row],[Fenti fogyás]]="",Táblázat2[[#This Row],[Fenti fogyás]]="HIÁNYZIK"),NA(),Táblázat2[[#This Row],[Fenti fogyás]])</f>
        <v>1.3800000000000001</v>
      </c>
      <c r="M143">
        <f t="shared" si="22"/>
        <v>1.4850000000000001</v>
      </c>
    </row>
    <row r="144" spans="2:13" x14ac:dyDescent="0.35">
      <c r="B144">
        <f t="shared" si="18"/>
        <v>44714</v>
      </c>
      <c r="C144">
        <f t="shared" si="19"/>
        <v>44714</v>
      </c>
      <c r="D144" s="46">
        <f t="shared" si="20"/>
        <v>4</v>
      </c>
      <c r="E144" s="32">
        <f>Táblázat1[[#This Row],[Mintavétel dátuma]]</f>
        <v>44714</v>
      </c>
      <c r="F144">
        <f>Táblázat1[[#This Row],[Lenti koncentráció (%)]]</f>
        <v>1.6300000000000001</v>
      </c>
      <c r="G144">
        <f t="shared" si="16"/>
        <v>1.6300000000000001</v>
      </c>
      <c r="H144">
        <f>IF(OR(Táblázat2[[#This Row],[Lenti fogyás2]]="",Táblázat2[[#This Row],[Lenti fogyás2]]="HIÁNYZIK"),NA(),Táblázat2[[#This Row],[Lenti fogyás2]])</f>
        <v>1.6300000000000001</v>
      </c>
      <c r="I144">
        <f t="shared" si="21"/>
        <v>1.5771428571428572</v>
      </c>
      <c r="J144">
        <f>Táblázat1[[#This Row],[Fenti koncentráció (%)]]</f>
        <v>2.06</v>
      </c>
      <c r="K144">
        <f t="shared" si="17"/>
        <v>2.06</v>
      </c>
      <c r="L144">
        <f>IF(OR(Táblázat2[[#This Row],[Fenti fogyás]]="",Táblázat2[[#This Row],[Fenti fogyás]]="HIÁNYZIK"),NA(),Táblázat2[[#This Row],[Fenti fogyás]])</f>
        <v>2.06</v>
      </c>
      <c r="M144">
        <f t="shared" si="22"/>
        <v>1.5671428571428572</v>
      </c>
    </row>
    <row r="145" spans="2:22" x14ac:dyDescent="0.35">
      <c r="B145">
        <f t="shared" si="18"/>
        <v>0</v>
      </c>
      <c r="C145">
        <f t="shared" si="19"/>
        <v>44715</v>
      </c>
      <c r="D145" s="46">
        <f t="shared" si="20"/>
        <v>111</v>
      </c>
      <c r="E145" s="32">
        <f>Táblázat1[[#This Row],[Mintavétel dátuma]]</f>
        <v>44715</v>
      </c>
      <c r="F145" t="e">
        <f>Táblázat1[[#This Row],[Lenti koncentráció (%)]]</f>
        <v>#VALUE!</v>
      </c>
      <c r="G145" t="e">
        <f t="shared" si="16"/>
        <v>#N/A</v>
      </c>
      <c r="H145" t="e">
        <f>IF(OR(Táblázat2[[#This Row],[Lenti fogyás2]]="",Táblázat2[[#This Row],[Lenti fogyás2]]="HIÁNYZIK"),NA(),Táblázat2[[#This Row],[Lenti fogyás2]])</f>
        <v>#N/A</v>
      </c>
      <c r="I145">
        <f t="shared" si="21"/>
        <v>1.6066666666666667</v>
      </c>
      <c r="J145" t="e">
        <f>Táblázat1[[#This Row],[Fenti koncentráció (%)]]</f>
        <v>#VALUE!</v>
      </c>
      <c r="K145" t="e">
        <f t="shared" si="17"/>
        <v>#N/A</v>
      </c>
      <c r="L145" t="e">
        <f>IF(OR(Táblázat2[[#This Row],[Fenti fogyás]]="",Táblázat2[[#This Row],[Fenti fogyás]]="HIÁNYZIK"),NA(),Táblázat2[[#This Row],[Fenti fogyás]])</f>
        <v>#N/A</v>
      </c>
      <c r="M145">
        <f t="shared" si="22"/>
        <v>1.5650000000000002</v>
      </c>
    </row>
    <row r="146" spans="2:22" x14ac:dyDescent="0.35">
      <c r="B146">
        <f t="shared" si="18"/>
        <v>0</v>
      </c>
      <c r="C146">
        <f t="shared" si="19"/>
        <v>44716</v>
      </c>
      <c r="D146" s="46">
        <f t="shared" si="20"/>
        <v>111</v>
      </c>
      <c r="E146" s="32">
        <f>Táblázat1[[#This Row],[Mintavétel dátuma]]</f>
        <v>44716</v>
      </c>
      <c r="F146" t="e">
        <f>Táblázat1[[#This Row],[Lenti koncentráció (%)]]</f>
        <v>#VALUE!</v>
      </c>
      <c r="G146" t="e">
        <f t="shared" si="16"/>
        <v>#N/A</v>
      </c>
      <c r="H146" t="e">
        <f>IF(OR(Táblázat2[[#This Row],[Lenti fogyás2]]="",Táblázat2[[#This Row],[Lenti fogyás2]]="HIÁNYZIK"),NA(),Táblázat2[[#This Row],[Lenti fogyás2]])</f>
        <v>#N/A</v>
      </c>
      <c r="I146">
        <f t="shared" si="21"/>
        <v>1.6160000000000003</v>
      </c>
      <c r="J146" t="e">
        <f>Táblázat1[[#This Row],[Fenti koncentráció (%)]]</f>
        <v>#VALUE!</v>
      </c>
      <c r="K146" t="e">
        <f t="shared" si="17"/>
        <v>#N/A</v>
      </c>
      <c r="L146" t="e">
        <f>IF(OR(Táblázat2[[#This Row],[Fenti fogyás]]="",Táblázat2[[#This Row],[Fenti fogyás]]="HIÁNYZIK"),NA(),Táblázat2[[#This Row],[Fenti fogyás]])</f>
        <v>#N/A</v>
      </c>
      <c r="M146">
        <f t="shared" si="22"/>
        <v>1.5699999999999998</v>
      </c>
    </row>
    <row r="147" spans="2:22" x14ac:dyDescent="0.35">
      <c r="B147">
        <f t="shared" si="18"/>
        <v>0</v>
      </c>
      <c r="C147">
        <f t="shared" si="19"/>
        <v>44717</v>
      </c>
      <c r="D147" s="46">
        <f t="shared" si="20"/>
        <v>111</v>
      </c>
      <c r="E147" s="32">
        <f>Táblázat1[[#This Row],[Mintavétel dátuma]]</f>
        <v>44717</v>
      </c>
      <c r="F147" t="e">
        <f>Táblázat1[[#This Row],[Lenti koncentráció (%)]]</f>
        <v>#VALUE!</v>
      </c>
      <c r="G147" t="e">
        <f t="shared" si="16"/>
        <v>#N/A</v>
      </c>
      <c r="H147" t="e">
        <f>IF(OR(Táblázat2[[#This Row],[Lenti fogyás2]]="",Táblázat2[[#This Row],[Lenti fogyás2]]="HIÁNYZIK"),NA(),Táblázat2[[#This Row],[Lenti fogyás2]])</f>
        <v>#N/A</v>
      </c>
      <c r="I147">
        <f t="shared" si="21"/>
        <v>1.6274999999999999</v>
      </c>
      <c r="J147" t="e">
        <f>Táblázat1[[#This Row],[Fenti koncentráció (%)]]</f>
        <v>#VALUE!</v>
      </c>
      <c r="K147" t="e">
        <f t="shared" si="17"/>
        <v>#N/A</v>
      </c>
      <c r="L147" t="e">
        <f>IF(OR(Táblázat2[[#This Row],[Fenti fogyás]]="",Táblázat2[[#This Row],[Fenti fogyás]]="HIÁNYZIK"),NA(),Táblázat2[[#This Row],[Fenti fogyás]])</f>
        <v>#N/A</v>
      </c>
      <c r="M147">
        <f t="shared" si="22"/>
        <v>1.6350000000000002</v>
      </c>
    </row>
    <row r="148" spans="2:22" x14ac:dyDescent="0.35">
      <c r="B148">
        <f t="shared" si="18"/>
        <v>0</v>
      </c>
      <c r="C148">
        <f t="shared" si="19"/>
        <v>44718</v>
      </c>
      <c r="D148" s="46">
        <f t="shared" si="20"/>
        <v>111</v>
      </c>
      <c r="E148" s="32">
        <f>Táblázat1[[#This Row],[Mintavétel dátuma]]</f>
        <v>44718</v>
      </c>
      <c r="F148" t="e">
        <f>Táblázat1[[#This Row],[Lenti koncentráció (%)]]</f>
        <v>#VALUE!</v>
      </c>
      <c r="G148" t="e">
        <f t="shared" si="16"/>
        <v>#N/A</v>
      </c>
      <c r="H148" t="e">
        <f>IF(OR(Táblázat2[[#This Row],[Lenti fogyás2]]="",Táblázat2[[#This Row],[Lenti fogyás2]]="HIÁNYZIK"),NA(),Táblázat2[[#This Row],[Lenti fogyás2]])</f>
        <v>#N/A</v>
      </c>
      <c r="I148">
        <f t="shared" si="21"/>
        <v>1.6566666666666665</v>
      </c>
      <c r="J148">
        <f>Táblázat1[[#This Row],[Fenti koncentráció (%)]]</f>
        <v>1.82</v>
      </c>
      <c r="K148">
        <f t="shared" si="17"/>
        <v>1.82</v>
      </c>
      <c r="L148">
        <f>IF(OR(Táblázat2[[#This Row],[Fenti fogyás]]="",Táblázat2[[#This Row],[Fenti fogyás]]="HIÁNYZIK"),NA(),Táblázat2[[#This Row],[Fenti fogyás]])</f>
        <v>1.82</v>
      </c>
      <c r="M148">
        <f t="shared" si="22"/>
        <v>1.7825000000000002</v>
      </c>
    </row>
    <row r="149" spans="2:22" x14ac:dyDescent="0.35">
      <c r="B149">
        <f t="shared" si="18"/>
        <v>0</v>
      </c>
      <c r="C149">
        <f t="shared" si="19"/>
        <v>44719</v>
      </c>
      <c r="D149" s="46">
        <f t="shared" si="20"/>
        <v>111</v>
      </c>
      <c r="E149" s="32">
        <f>Táblázat1[[#This Row],[Mintavétel dátuma]]</f>
        <v>44719</v>
      </c>
      <c r="F149" t="e">
        <f>Táblázat1[[#This Row],[Lenti koncentráció (%)]]</f>
        <v>#VALUE!</v>
      </c>
      <c r="G149" t="e">
        <f t="shared" si="16"/>
        <v>#N/A</v>
      </c>
      <c r="H149" t="e">
        <f>IF(OR(Táblázat2[[#This Row],[Lenti fogyás2]]="",Táblázat2[[#This Row],[Lenti fogyás2]]="HIÁNYZIK"),NA(),Táblázat2[[#This Row],[Lenti fogyás2]])</f>
        <v>#N/A</v>
      </c>
      <c r="I149">
        <f t="shared" si="21"/>
        <v>1.6850000000000001</v>
      </c>
      <c r="J149">
        <f>Táblázat1[[#This Row],[Fenti koncentráció (%)]]</f>
        <v>1.92</v>
      </c>
      <c r="K149">
        <f t="shared" si="17"/>
        <v>1.92</v>
      </c>
      <c r="L149">
        <f>IF(OR(Táblázat2[[#This Row],[Fenti fogyás]]="",Táblázat2[[#This Row],[Fenti fogyás]]="HIÁNYZIK"),NA(),Táblázat2[[#This Row],[Fenti fogyás]])</f>
        <v>1.92</v>
      </c>
      <c r="M149">
        <f t="shared" si="22"/>
        <v>1.7950000000000002</v>
      </c>
    </row>
    <row r="150" spans="2:22" x14ac:dyDescent="0.35">
      <c r="B150">
        <f t="shared" si="18"/>
        <v>44720</v>
      </c>
      <c r="C150">
        <f t="shared" si="19"/>
        <v>44720</v>
      </c>
      <c r="D150" s="46">
        <f t="shared" si="20"/>
        <v>3</v>
      </c>
      <c r="E150" s="32">
        <f>Táblázat1[[#This Row],[Mintavétel dátuma]]</f>
        <v>44720</v>
      </c>
      <c r="F150">
        <f>Táblázat1[[#This Row],[Lenti koncentráció (%)]]</f>
        <v>1.74</v>
      </c>
      <c r="G150">
        <f t="shared" si="16"/>
        <v>1.74</v>
      </c>
      <c r="H150">
        <f>IF(OR(Táblázat2[[#This Row],[Lenti fogyás2]]="",Táblázat2[[#This Row],[Lenti fogyás2]]="HIÁNYZIK"),NA(),Táblázat2[[#This Row],[Lenti fogyás2]])</f>
        <v>1.74</v>
      </c>
      <c r="I150">
        <f t="shared" si="21"/>
        <v>1.6850000000000001</v>
      </c>
      <c r="J150">
        <f>Táblázat1[[#This Row],[Fenti koncentráció (%)]]</f>
        <v>1.51</v>
      </c>
      <c r="K150">
        <f t="shared" si="17"/>
        <v>1.51</v>
      </c>
      <c r="L150">
        <f>IF(OR(Táblázat2[[#This Row],[Fenti fogyás]]="",Táblázat2[[#This Row],[Fenti fogyás]]="HIÁNYZIK"),NA(),Táblázat2[[#This Row],[Fenti fogyás]])</f>
        <v>1.51</v>
      </c>
      <c r="M150">
        <f t="shared" si="22"/>
        <v>1.8274999999999999</v>
      </c>
    </row>
    <row r="151" spans="2:22" x14ac:dyDescent="0.35">
      <c r="B151">
        <f t="shared" si="18"/>
        <v>0</v>
      </c>
      <c r="C151">
        <f t="shared" si="19"/>
        <v>44721</v>
      </c>
      <c r="D151" s="46">
        <f t="shared" si="20"/>
        <v>111</v>
      </c>
      <c r="E151" s="32">
        <f>Táblázat1[[#This Row],[Mintavétel dátuma]]</f>
        <v>44721</v>
      </c>
      <c r="F151" t="e">
        <f>Táblázat1[[#This Row],[Lenti koncentráció (%)]]</f>
        <v>#VALUE!</v>
      </c>
      <c r="G151" t="e">
        <f t="shared" si="16"/>
        <v>#N/A</v>
      </c>
      <c r="H151" t="e">
        <f>IF(OR(Táblázat2[[#This Row],[Lenti fogyás2]]="",Táblázat2[[#This Row],[Lenti fogyás2]]="HIÁNYZIK"),NA(),Táblázat2[[#This Row],[Lenti fogyás2]])</f>
        <v>#N/A</v>
      </c>
      <c r="I151">
        <f t="shared" si="21"/>
        <v>1.74</v>
      </c>
      <c r="J151" t="e">
        <f>Táblázat1[[#This Row],[Fenti koncentráció (%)]]</f>
        <v>#VALUE!</v>
      </c>
      <c r="K151" t="e">
        <f t="shared" si="17"/>
        <v>#N/A</v>
      </c>
      <c r="L151" t="e">
        <f>IF(OR(Táblázat2[[#This Row],[Fenti fogyás]]="",Táblázat2[[#This Row],[Fenti fogyás]]="HIÁNYZIK"),NA(),Táblázat2[[#This Row],[Fenti fogyás]])</f>
        <v>#N/A</v>
      </c>
      <c r="M151">
        <f t="shared" si="22"/>
        <v>1.75</v>
      </c>
      <c r="V151" t="s">
        <v>143</v>
      </c>
    </row>
    <row r="152" spans="2:22" x14ac:dyDescent="0.35">
      <c r="B152">
        <f t="shared" si="18"/>
        <v>0</v>
      </c>
      <c r="C152">
        <f t="shared" si="19"/>
        <v>44722</v>
      </c>
      <c r="D152" s="46">
        <f t="shared" si="20"/>
        <v>111</v>
      </c>
      <c r="E152" s="32">
        <f>Táblázat1[[#This Row],[Mintavétel dátuma]]</f>
        <v>44722</v>
      </c>
      <c r="F152" t="str">
        <f>Táblázat1[[#This Row],[Lenti koncentráció (%)]]</f>
        <v/>
      </c>
      <c r="G152" t="str">
        <f t="shared" ref="G152:G156" si="23">IFERROR(F152,NA())</f>
        <v/>
      </c>
      <c r="H152" t="e">
        <f>IF(OR(Táblázat2[[#This Row],[Lenti fogyás2]]="",Táblázat2[[#This Row],[Lenti fogyás2]]="HIÁNYZIK"),NA(),Táblázat2[[#This Row],[Lenti fogyás2]])</f>
        <v>#N/A</v>
      </c>
      <c r="I152">
        <f t="shared" si="21"/>
        <v>1.74</v>
      </c>
      <c r="J152">
        <f>Táblázat1[[#This Row],[Fenti koncentráció (%)]]</f>
        <v>1.6</v>
      </c>
      <c r="K152">
        <f t="shared" ref="K152:K156" si="24">IFERROR(J152,NA())</f>
        <v>1.6</v>
      </c>
      <c r="L152">
        <f>IF(OR(Táblázat2[[#This Row],[Fenti fogyás]]="",Táblázat2[[#This Row],[Fenti fogyás]]="HIÁNYZIK"),NA(),Táblázat2[[#This Row],[Fenti fogyás]])</f>
        <v>1.6</v>
      </c>
      <c r="M152">
        <f t="shared" si="22"/>
        <v>1.7124999999999999</v>
      </c>
    </row>
    <row r="153" spans="2:22" ht="29" x14ac:dyDescent="0.35">
      <c r="B153">
        <f t="shared" si="18"/>
        <v>44723</v>
      </c>
      <c r="C153">
        <f t="shared" si="19"/>
        <v>44723</v>
      </c>
      <c r="D153" s="46">
        <f t="shared" si="20"/>
        <v>2</v>
      </c>
      <c r="E153" s="32">
        <f>Táblázat1[[#This Row],[Mintavétel dátuma]]</f>
        <v>44723</v>
      </c>
      <c r="F153">
        <f>Táblázat1[[#This Row],[Lenti koncentráció (%)]]</f>
        <v>1.6300000000000001</v>
      </c>
      <c r="G153">
        <f t="shared" si="23"/>
        <v>1.6300000000000001</v>
      </c>
      <c r="H153">
        <f>IF(OR(Táblázat2[[#This Row],[Lenti fogyás2]]="",Táblázat2[[#This Row],[Lenti fogyás2]]="HIÁNYZIK"),NA(),Táblázat2[[#This Row],[Lenti fogyás2]])</f>
        <v>1.6300000000000001</v>
      </c>
      <c r="I153">
        <f t="shared" si="21"/>
        <v>1.6850000000000001</v>
      </c>
      <c r="J153">
        <f>Táblázat1[[#This Row],[Fenti koncentráció (%)]]</f>
        <v>1.36</v>
      </c>
      <c r="K153">
        <f t="shared" si="24"/>
        <v>1.36</v>
      </c>
      <c r="L153">
        <f>IF(OR(Táblázat2[[#This Row],[Fenti fogyás]]="",Táblázat2[[#This Row],[Fenti fogyás]]="HIÁNYZIK"),NA(),Táblázat2[[#This Row],[Fenti fogyás]])</f>
        <v>1.36</v>
      </c>
      <c r="M153">
        <f t="shared" si="22"/>
        <v>1.6419999999999999</v>
      </c>
      <c r="P153" s="33" t="s">
        <v>124</v>
      </c>
      <c r="Q153" s="37" t="str">
        <f>Táblázat2[[#Headers],[Lenti fogyás3]]</f>
        <v>Lenti fogyás3</v>
      </c>
      <c r="R153" s="34" t="str">
        <f>Táblázat2[[#Headers],[Lenti fogyás - SMA 7]]</f>
        <v>Lenti fogyás - SMA 7</v>
      </c>
      <c r="S153" s="37" t="str">
        <f>Táblázat2[[#Headers],[Fenti fogyás3]]</f>
        <v>Fenti fogyás3</v>
      </c>
      <c r="T153" s="35" t="str">
        <f>Táblázat2[[#Headers],[Fenti fogyás - SMA 7]]</f>
        <v>Fenti fogyás - SMA 7</v>
      </c>
      <c r="U153" s="45"/>
    </row>
    <row r="154" spans="2:22" x14ac:dyDescent="0.35">
      <c r="B154">
        <f t="shared" si="18"/>
        <v>0</v>
      </c>
      <c r="C154">
        <f t="shared" si="19"/>
        <v>44724</v>
      </c>
      <c r="D154" s="46">
        <f t="shared" si="20"/>
        <v>111</v>
      </c>
      <c r="E154" s="32">
        <f>Táblázat1[[#This Row],[Mintavétel dátuma]]</f>
        <v>44724</v>
      </c>
      <c r="F154" t="e">
        <f>Táblázat1[[#This Row],[Lenti koncentráció (%)]]</f>
        <v>#VALUE!</v>
      </c>
      <c r="G154" t="e">
        <f t="shared" si="23"/>
        <v>#N/A</v>
      </c>
      <c r="H154" t="e">
        <f>IF(OR(Táblázat2[[#This Row],[Lenti fogyás2]]="",Táblázat2[[#This Row],[Lenti fogyás2]]="HIÁNYZIK"),NA(),Táblázat2[[#This Row],[Lenti fogyás2]])</f>
        <v>#N/A</v>
      </c>
      <c r="I154">
        <f t="shared" si="21"/>
        <v>1.6850000000000001</v>
      </c>
      <c r="J154" t="e">
        <f>Táblázat1[[#This Row],[Fenti koncentráció (%)]]</f>
        <v>#VALUE!</v>
      </c>
      <c r="K154" t="e">
        <f t="shared" si="24"/>
        <v>#N/A</v>
      </c>
      <c r="L154" t="e">
        <f>IF(OR(Táblázat2[[#This Row],[Fenti fogyás]]="",Táblázat2[[#This Row],[Fenti fogyás]]="HIÁNYZIK"),NA(),Táblázat2[[#This Row],[Fenti fogyás]])</f>
        <v>#N/A</v>
      </c>
      <c r="M154">
        <f t="shared" si="22"/>
        <v>1.6419999999999999</v>
      </c>
      <c r="O154">
        <v>15</v>
      </c>
      <c r="P154" s="32">
        <f>VLOOKUP($O154,Táblázat2[],2,FALSE)</f>
        <v>44700</v>
      </c>
      <c r="Q154">
        <f>VLOOKUP($O154,Táblázat2[],5,FALSE)</f>
        <v>0.97</v>
      </c>
      <c r="R154">
        <f>VLOOKUP($O154,Táblázat2[],6,FALSE)</f>
        <v>1.5383333333333333</v>
      </c>
      <c r="S154">
        <f>VLOOKUP($O154,Táblázat2[],9,FALSE)</f>
        <v>1.54</v>
      </c>
      <c r="T154">
        <f>VLOOKUP($O154,Táblázat2[],10,FALSE)</f>
        <v>1.6366666666666667</v>
      </c>
      <c r="U154" t="s">
        <v>125</v>
      </c>
    </row>
    <row r="155" spans="2:22" x14ac:dyDescent="0.35">
      <c r="B155">
        <f t="shared" si="18"/>
        <v>0</v>
      </c>
      <c r="C155">
        <f t="shared" si="19"/>
        <v>44725</v>
      </c>
      <c r="D155" s="46">
        <f t="shared" si="20"/>
        <v>111</v>
      </c>
      <c r="E155" s="32">
        <f>Táblázat1[[#This Row],[Mintavétel dátuma]]</f>
        <v>44725</v>
      </c>
      <c r="F155" t="e">
        <f>Táblázat1[[#This Row],[Lenti koncentráció (%)]]</f>
        <v>#VALUE!</v>
      </c>
      <c r="G155" t="e">
        <f t="shared" si="23"/>
        <v>#N/A</v>
      </c>
      <c r="H155" t="e">
        <f>IF(OR(Táblázat2[[#This Row],[Lenti fogyás2]]="",Táblázat2[[#This Row],[Lenti fogyás2]]="HIÁNYZIK"),NA(),Táblázat2[[#This Row],[Lenti fogyás2]])</f>
        <v>#N/A</v>
      </c>
      <c r="I155">
        <f t="shared" si="21"/>
        <v>1.6850000000000001</v>
      </c>
      <c r="J155" t="e">
        <f>Táblázat1[[#This Row],[Fenti koncentráció (%)]]</f>
        <v>#VALUE!</v>
      </c>
      <c r="K155" t="e">
        <f t="shared" si="24"/>
        <v>#N/A</v>
      </c>
      <c r="L155" t="e">
        <f>IF(OR(Táblázat2[[#This Row],[Fenti fogyás]]="",Táblázat2[[#This Row],[Fenti fogyás]]="HIÁNYZIK"),NA(),Táblázat2[[#This Row],[Fenti fogyás]])</f>
        <v>#N/A</v>
      </c>
      <c r="M155">
        <f t="shared" si="22"/>
        <v>1.5974999999999999</v>
      </c>
      <c r="O155">
        <v>14</v>
      </c>
      <c r="P155" s="32">
        <f>VLOOKUP($O155,Táblázat2[],2,FALSE)</f>
        <v>44702</v>
      </c>
      <c r="Q155">
        <f>VLOOKUP($O155,Táblázat2[],5,FALSE)</f>
        <v>1.6300000000000001</v>
      </c>
      <c r="R155">
        <f>VLOOKUP($O155,Táblázat2[],6,FALSE)</f>
        <v>1.504</v>
      </c>
      <c r="S155">
        <f>VLOOKUP($O155,Táblázat2[],9,FALSE)</f>
        <v>1.62</v>
      </c>
      <c r="T155">
        <f>VLOOKUP($O155,Táblázat2[],10,FALSE)</f>
        <v>1.6480000000000001</v>
      </c>
    </row>
    <row r="156" spans="2:22" x14ac:dyDescent="0.35">
      <c r="B156">
        <f t="shared" si="18"/>
        <v>44726</v>
      </c>
      <c r="C156">
        <f t="shared" si="19"/>
        <v>44726</v>
      </c>
      <c r="D156" s="46">
        <f t="shared" si="20"/>
        <v>1</v>
      </c>
      <c r="E156" s="32">
        <f>Táblázat1[[#This Row],[Mintavétel dátuma]]</f>
        <v>44726</v>
      </c>
      <c r="F156">
        <f>Táblázat1[[#This Row],[Lenti koncentráció (%)]]</f>
        <v>1.2800000000000002</v>
      </c>
      <c r="G156">
        <f t="shared" si="23"/>
        <v>1.2800000000000002</v>
      </c>
      <c r="H156">
        <f>IF(OR(Táblázat2[[#This Row],[Lenti fogyás2]]="",Táblázat2[[#This Row],[Lenti fogyás2]]="HIÁNYZIK"),NA(),Táblázat2[[#This Row],[Lenti fogyás2]])</f>
        <v>1.2800000000000002</v>
      </c>
      <c r="I156">
        <f t="shared" si="21"/>
        <v>1.55</v>
      </c>
      <c r="J156">
        <f>Táblázat1[[#This Row],[Fenti koncentráció (%)]]</f>
        <v>1.1100000000000001</v>
      </c>
      <c r="K156">
        <f t="shared" si="24"/>
        <v>1.1100000000000001</v>
      </c>
      <c r="L156">
        <f>IF(OR(Táblázat2[[#This Row],[Fenti fogyás]]="",Táblázat2[[#This Row],[Fenti fogyás]]="HIÁNYZIK"),NA(),Táblázat2[[#This Row],[Fenti fogyás]])</f>
        <v>1.1100000000000001</v>
      </c>
      <c r="M156">
        <f t="shared" si="22"/>
        <v>1.3950000000000002</v>
      </c>
      <c r="O156">
        <v>13</v>
      </c>
      <c r="P156" s="32">
        <f>VLOOKUP($O156,Táblázat2[],2,FALSE)</f>
        <v>44704</v>
      </c>
      <c r="Q156">
        <f>VLOOKUP($O156,Táblázat2[],5,FALSE)</f>
        <v>1.52</v>
      </c>
      <c r="R156">
        <f>VLOOKUP($O156,Táblázat2[],6,FALSE)</f>
        <v>1.4620000000000002</v>
      </c>
      <c r="S156">
        <f>VLOOKUP($O156,Táblázat2[],9,FALSE)</f>
        <v>1.4000000000000001</v>
      </c>
      <c r="T156">
        <f>VLOOKUP($O156,Táblázat2[],10,FALSE)</f>
        <v>1.5860000000000001</v>
      </c>
    </row>
    <row r="157" spans="2:22" x14ac:dyDescent="0.35">
      <c r="O157">
        <v>12</v>
      </c>
      <c r="P157" s="32">
        <f>VLOOKUP($O157,Táblázat2[],2,FALSE)</f>
        <v>44705</v>
      </c>
      <c r="Q157">
        <f>VLOOKUP($O157,Táblázat2[],5,FALSE)</f>
        <v>1.56</v>
      </c>
      <c r="R157">
        <f>VLOOKUP($O157,Táblázat2[],6,FALSE)</f>
        <v>1.45</v>
      </c>
      <c r="S157">
        <f>VLOOKUP($O157,Táblázat2[],9,FALSE)</f>
        <v>1.6800000000000002</v>
      </c>
      <c r="T157">
        <f>VLOOKUP($O157,Táblázat2[],10,FALSE)</f>
        <v>1.5960000000000001</v>
      </c>
    </row>
    <row r="158" spans="2:22" x14ac:dyDescent="0.35">
      <c r="O158">
        <v>11</v>
      </c>
      <c r="P158" s="32">
        <f>VLOOKUP($O158,Táblázat2[],2,FALSE)</f>
        <v>44706</v>
      </c>
      <c r="Q158">
        <f>VLOOKUP($O158,Táblázat2[],5,FALSE)</f>
        <v>1.3</v>
      </c>
      <c r="R158">
        <f>VLOOKUP($O158,Táblázat2[],6,FALSE)</f>
        <v>1.3959999999999999</v>
      </c>
      <c r="S158">
        <f>VLOOKUP($O158,Táblázat2[],9,FALSE)</f>
        <v>2.08</v>
      </c>
      <c r="T158">
        <f>VLOOKUP($O158,Táblázat2[],10,FALSE)</f>
        <v>1.6640000000000001</v>
      </c>
    </row>
    <row r="159" spans="2:22" x14ac:dyDescent="0.35">
      <c r="D159" s="48"/>
      <c r="E159" s="36"/>
      <c r="O159">
        <v>10</v>
      </c>
      <c r="P159" s="32">
        <f>VLOOKUP($O159,Táblázat2[],2,FALSE)</f>
        <v>44708</v>
      </c>
      <c r="Q159">
        <f>VLOOKUP($O159,Táblázat2[],5,FALSE)</f>
        <v>1.4000000000000001</v>
      </c>
      <c r="R159">
        <f>VLOOKUP($O159,Táblázat2[],6,FALSE)</f>
        <v>1.4820000000000002</v>
      </c>
      <c r="S159">
        <f>VLOOKUP($O159,Táblázat2[],9,FALSE)</f>
        <v>1.58</v>
      </c>
      <c r="T159">
        <f>VLOOKUP($O159,Táblázat2[],10,FALSE)</f>
        <v>1.6720000000000002</v>
      </c>
    </row>
    <row r="160" spans="2:22" x14ac:dyDescent="0.35">
      <c r="O160">
        <v>9</v>
      </c>
      <c r="P160" s="32">
        <f>VLOOKUP($O160,Táblázat2[],2,FALSE)</f>
        <v>44709</v>
      </c>
      <c r="Q160">
        <f>VLOOKUP($O160,Táblázat2[],5,FALSE)</f>
        <v>1.56</v>
      </c>
      <c r="R160">
        <f>VLOOKUP($O160,Táblázat2[],6,FALSE)</f>
        <v>1.468</v>
      </c>
      <c r="S160">
        <f>VLOOKUP($O160,Táblázat2[],9,FALSE)</f>
        <v>1.54</v>
      </c>
      <c r="T160">
        <f>VLOOKUP($O160,Táblázat2[],10,FALSE)</f>
        <v>1.6560000000000001</v>
      </c>
    </row>
    <row r="161" spans="15:24" x14ac:dyDescent="0.35">
      <c r="O161">
        <v>8</v>
      </c>
      <c r="P161" s="32">
        <f>VLOOKUP($O161,Táblázat2[],2,FALSE)</f>
        <v>44710</v>
      </c>
      <c r="Q161">
        <f>VLOOKUP($O161,Táblázat2[],5,FALSE)</f>
        <v>1.57</v>
      </c>
      <c r="R161">
        <f>VLOOKUP($O161,Táblázat2[],6,FALSE)</f>
        <v>1.4850000000000001</v>
      </c>
      <c r="S161">
        <f>VLOOKUP($O161,Táblázat2[],9,FALSE)</f>
        <v>1.31</v>
      </c>
      <c r="T161">
        <f>VLOOKUP($O161,Táblázat2[],10,FALSE)</f>
        <v>1.5983333333333336</v>
      </c>
    </row>
    <row r="162" spans="15:24" x14ac:dyDescent="0.35">
      <c r="O162">
        <v>7</v>
      </c>
      <c r="P162" s="32">
        <f>VLOOKUP($O162,Táblázat2[],2,FALSE)</f>
        <v>44711</v>
      </c>
      <c r="Q162">
        <f>VLOOKUP($O162,Táblázat2[],5,FALSE)</f>
        <v>1.54</v>
      </c>
      <c r="R162">
        <f>VLOOKUP($O162,Táblázat2[],6,FALSE)</f>
        <v>1.4883333333333333</v>
      </c>
      <c r="S162">
        <f>VLOOKUP($O162,Táblázat2[],9,FALSE)</f>
        <v>1.2300000000000002</v>
      </c>
      <c r="T162">
        <f>VLOOKUP($O162,Táblázat2[],10,FALSE)</f>
        <v>1.57</v>
      </c>
    </row>
    <row r="163" spans="15:24" x14ac:dyDescent="0.35">
      <c r="O163">
        <v>6</v>
      </c>
      <c r="P163" s="32">
        <f>VLOOKUP($O163,Táblázat2[],2,FALSE)</f>
        <v>44712</v>
      </c>
      <c r="Q163">
        <f>VLOOKUP($O163,Táblázat2[],5,FALSE)</f>
        <v>1.6</v>
      </c>
      <c r="R163">
        <f>VLOOKUP($O163,Táblázat2[],6,FALSE)</f>
        <v>1.4950000000000001</v>
      </c>
      <c r="S163">
        <f>VLOOKUP($O163,Táblázat2[],9,FALSE)</f>
        <v>1.87</v>
      </c>
      <c r="T163">
        <f>VLOOKUP($O163,Táblázat2[],10,FALSE)</f>
        <v>1.6016666666666666</v>
      </c>
    </row>
    <row r="164" spans="15:24" x14ac:dyDescent="0.35">
      <c r="O164">
        <v>5</v>
      </c>
      <c r="P164" s="32">
        <f>VLOOKUP($O164,Táblázat2[],2,FALSE)</f>
        <v>44713</v>
      </c>
      <c r="Q164">
        <f>VLOOKUP($O164,Táblázat2[],5,FALSE)</f>
        <v>1.74</v>
      </c>
      <c r="R164">
        <f>VLOOKUP($O164,Táblázat2[],6,FALSE)</f>
        <v>1.5683333333333334</v>
      </c>
      <c r="S164">
        <f>VLOOKUP($O164,Táblázat2[],9,FALSE)</f>
        <v>1.3800000000000001</v>
      </c>
      <c r="T164">
        <f>VLOOKUP($O164,Táblázat2[],10,FALSE)</f>
        <v>1.4850000000000001</v>
      </c>
    </row>
    <row r="165" spans="15:24" x14ac:dyDescent="0.35">
      <c r="O165">
        <v>4</v>
      </c>
      <c r="P165" s="32">
        <f>VLOOKUP($O165,Táblázat2[],2,FALSE)</f>
        <v>44714</v>
      </c>
      <c r="Q165">
        <f>VLOOKUP($O165,Táblázat2[],5,FALSE)</f>
        <v>1.6300000000000001</v>
      </c>
      <c r="R165">
        <f>VLOOKUP($O165,Táblázat2[],6,FALSE)</f>
        <v>1.5771428571428572</v>
      </c>
      <c r="S165">
        <f>VLOOKUP($O165,Táblázat2[],9,FALSE)</f>
        <v>2.06</v>
      </c>
      <c r="T165">
        <f>VLOOKUP($O165,Táblázat2[],10,FALSE)</f>
        <v>1.5671428571428572</v>
      </c>
    </row>
    <row r="166" spans="15:24" x14ac:dyDescent="0.35">
      <c r="O166">
        <v>3</v>
      </c>
      <c r="P166" s="32">
        <f>VLOOKUP($O166,Táblázat2[],2,FALSE)</f>
        <v>44720</v>
      </c>
      <c r="Q166">
        <f>VLOOKUP($O166,Táblázat2[],5,FALSE)</f>
        <v>1.74</v>
      </c>
      <c r="R166">
        <f>VLOOKUP($O166,Táblázat2[],6,FALSE)</f>
        <v>1.6850000000000001</v>
      </c>
      <c r="S166">
        <f>VLOOKUP($O166,Táblázat2[],9,FALSE)</f>
        <v>1.51</v>
      </c>
      <c r="T166">
        <f>VLOOKUP($O166,Táblázat2[],10,FALSE)</f>
        <v>1.8274999999999999</v>
      </c>
    </row>
    <row r="167" spans="15:24" x14ac:dyDescent="0.35">
      <c r="O167">
        <v>2</v>
      </c>
      <c r="P167" s="32">
        <f>VLOOKUP($O167,Táblázat2[],2,FALSE)</f>
        <v>44723</v>
      </c>
      <c r="Q167">
        <f>VLOOKUP($O167,Táblázat2[],5,FALSE)</f>
        <v>1.6300000000000001</v>
      </c>
      <c r="R167">
        <f>VLOOKUP($O167,Táblázat2[],6,FALSE)</f>
        <v>1.6850000000000001</v>
      </c>
      <c r="S167">
        <f>VLOOKUP($O167,Táblázat2[],9,FALSE)</f>
        <v>1.36</v>
      </c>
      <c r="T167">
        <f>VLOOKUP($O167,Táblázat2[],10,FALSE)</f>
        <v>1.6419999999999999</v>
      </c>
    </row>
    <row r="168" spans="15:24" x14ac:dyDescent="0.35">
      <c r="O168">
        <v>1</v>
      </c>
      <c r="P168" s="32">
        <f>VLOOKUP($O168,Táblázat2[],2,FALSE)</f>
        <v>44726</v>
      </c>
      <c r="Q168">
        <f>VLOOKUP($O168,Táblázat2[],5,FALSE)</f>
        <v>1.2800000000000002</v>
      </c>
      <c r="R168">
        <f>VLOOKUP($O168,Táblázat2[],6,FALSE)</f>
        <v>1.55</v>
      </c>
      <c r="S168">
        <f>VLOOKUP($O168,Táblázat2[],9,FALSE)</f>
        <v>1.1100000000000001</v>
      </c>
      <c r="T168">
        <f>VLOOKUP($O168,Táblázat2[],10,FALSE)</f>
        <v>1.3950000000000002</v>
      </c>
    </row>
    <row r="170" spans="15:24" x14ac:dyDescent="0.35">
      <c r="V170" t="s">
        <v>138</v>
      </c>
      <c r="X170" s="31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seged_tbl</vt:lpstr>
    </vt:vector>
  </TitlesOfParts>
  <Manager/>
  <Company>Lese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_LABOR _Kuntej</dc:creator>
  <cp:keywords/>
  <dc:description/>
  <cp:lastModifiedBy>Filus János</cp:lastModifiedBy>
  <cp:revision/>
  <dcterms:created xsi:type="dcterms:W3CDTF">2020-10-21T10:49:45Z</dcterms:created>
  <dcterms:modified xsi:type="dcterms:W3CDTF">2022-06-17T16:46:19Z</dcterms:modified>
  <cp:category/>
  <cp:contentStatus/>
</cp:coreProperties>
</file>